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3. - Pavilon 3 - 2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'23. - Pavilon 3 - 2'!$C$91:$K$244</definedName>
    <definedName name="_xlnm.Print_Area" localSheetId="1">'23. - Pavilon 3 - 2'!$C$4:$J$39,'23. - Pavilon 3 - 2'!$C$45:$J$73,'23. - Pavilon 3 - 2'!$C$79:$K$244</definedName>
    <definedName name="_xlnm.Print_Titles" localSheetId="1">'23. - Pavilon 3 - 2'!$91:$91</definedName>
    <definedName name="_xlnm.Print_Area" localSheetId="2">'Seznam figur'!$C$4:$G$29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55"/>
  <c i="2" r="J35"/>
  <c i="1" r="AX55"/>
  <c i="2"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7"/>
  <c r="BH167"/>
  <c r="BG167"/>
  <c r="BF167"/>
  <c r="T167"/>
  <c r="R167"/>
  <c r="P167"/>
  <c r="BI162"/>
  <c r="BH162"/>
  <c r="BG162"/>
  <c r="BF162"/>
  <c r="T162"/>
  <c r="R162"/>
  <c r="P162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T111"/>
  <c r="R112"/>
  <c r="R111"/>
  <c r="P112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89"/>
  <c r="J88"/>
  <c r="F88"/>
  <c r="F86"/>
  <c r="E84"/>
  <c r="J55"/>
  <c r="J54"/>
  <c r="F54"/>
  <c r="F52"/>
  <c r="E50"/>
  <c r="J18"/>
  <c r="E18"/>
  <c r="F89"/>
  <c r="J17"/>
  <c r="J12"/>
  <c r="J52"/>
  <c r="E7"/>
  <c r="E48"/>
  <c i="1" r="L50"/>
  <c r="AM50"/>
  <c r="AM49"/>
  <c r="L49"/>
  <c r="AM47"/>
  <c r="L47"/>
  <c r="L45"/>
  <c r="L44"/>
  <c i="2" r="J243"/>
  <c r="J202"/>
  <c r="BK186"/>
  <c r="BK138"/>
  <c r="BK243"/>
  <c r="J184"/>
  <c r="J146"/>
  <c r="J116"/>
  <c r="J96"/>
  <c r="J227"/>
  <c r="BK202"/>
  <c r="J194"/>
  <c r="BK179"/>
  <c r="BK146"/>
  <c r="BK119"/>
  <c r="J104"/>
  <c r="J241"/>
  <c r="BK212"/>
  <c r="J205"/>
  <c r="BK176"/>
  <c r="BK149"/>
  <c r="J121"/>
  <c r="J99"/>
  <c r="BK241"/>
  <c r="J196"/>
  <c r="BK184"/>
  <c r="J131"/>
  <c r="BK109"/>
  <c r="J199"/>
  <c r="J153"/>
  <c r="J135"/>
  <c r="J106"/>
  <c r="BK238"/>
  <c r="J217"/>
  <c r="BK199"/>
  <c r="J188"/>
  <c r="BK156"/>
  <c r="J128"/>
  <c r="BK116"/>
  <c r="J102"/>
  <c r="BK232"/>
  <c r="BK208"/>
  <c r="BK182"/>
  <c r="BK173"/>
  <c r="BK143"/>
  <c r="J119"/>
  <c r="J238"/>
  <c r="BK227"/>
  <c r="BK194"/>
  <c r="J173"/>
  <c r="BK124"/>
  <c r="BK222"/>
  <c r="J167"/>
  <c r="J143"/>
  <c r="BK112"/>
  <c r="BK102"/>
  <c r="J232"/>
  <c r="J212"/>
  <c r="BK196"/>
  <c r="J182"/>
  <c r="BK162"/>
  <c r="BK131"/>
  <c r="J112"/>
  <c r="J235"/>
  <c r="J210"/>
  <c r="J186"/>
  <c r="BK167"/>
  <c r="BK135"/>
  <c r="BK104"/>
  <c r="BK235"/>
  <c r="BK205"/>
  <c r="BK188"/>
  <c r="BK153"/>
  <c r="BK121"/>
  <c r="BK210"/>
  <c r="J156"/>
  <c r="J138"/>
  <c r="J109"/>
  <c i="1" r="AS54"/>
  <c i="2" r="J222"/>
  <c r="J208"/>
  <c r="J191"/>
  <c r="J176"/>
  <c r="J149"/>
  <c r="J124"/>
  <c r="BK106"/>
  <c r="BK99"/>
  <c r="BK217"/>
  <c r="BK191"/>
  <c r="J179"/>
  <c r="J162"/>
  <c r="BK128"/>
  <c r="BK96"/>
  <c l="1" r="T198"/>
  <c r="P95"/>
  <c r="P94"/>
  <c r="BK101"/>
  <c r="J101"/>
  <c r="J63"/>
  <c r="R101"/>
  <c r="P115"/>
  <c r="BK145"/>
  <c r="J145"/>
  <c r="J67"/>
  <c r="R145"/>
  <c r="P175"/>
  <c r="BK190"/>
  <c r="J190"/>
  <c r="J69"/>
  <c r="P204"/>
  <c r="P234"/>
  <c r="R95"/>
  <c r="R94"/>
  <c r="R93"/>
  <c r="P101"/>
  <c r="BK115"/>
  <c r="T115"/>
  <c r="T145"/>
  <c r="R175"/>
  <c r="P190"/>
  <c r="T190"/>
  <c r="P198"/>
  <c r="R198"/>
  <c r="R204"/>
  <c r="BK234"/>
  <c r="J234"/>
  <c r="J72"/>
  <c r="T234"/>
  <c r="BK95"/>
  <c r="J95"/>
  <c r="J62"/>
  <c r="T95"/>
  <c r="T94"/>
  <c r="T93"/>
  <c r="T101"/>
  <c r="R115"/>
  <c r="P145"/>
  <c r="BK175"/>
  <c r="J175"/>
  <c r="J68"/>
  <c r="T175"/>
  <c r="R190"/>
  <c r="BK198"/>
  <c r="J198"/>
  <c r="J70"/>
  <c r="BK204"/>
  <c r="J204"/>
  <c r="J71"/>
  <c r="T204"/>
  <c r="R234"/>
  <c r="F55"/>
  <c r="J86"/>
  <c r="BE106"/>
  <c r="BE109"/>
  <c r="BE112"/>
  <c r="BE131"/>
  <c r="BE135"/>
  <c r="BE156"/>
  <c r="BE179"/>
  <c r="BE184"/>
  <c r="BE186"/>
  <c r="BE191"/>
  <c r="BE194"/>
  <c r="BE196"/>
  <c r="BE202"/>
  <c r="BE238"/>
  <c r="E82"/>
  <c r="BE138"/>
  <c r="BE149"/>
  <c r="BE182"/>
  <c r="BE210"/>
  <c r="BE227"/>
  <c r="BE96"/>
  <c r="BE99"/>
  <c r="BE116"/>
  <c r="BE119"/>
  <c r="BE121"/>
  <c r="BE124"/>
  <c r="BE153"/>
  <c r="BE162"/>
  <c r="BE167"/>
  <c r="BE176"/>
  <c r="BE188"/>
  <c r="BE199"/>
  <c r="BE205"/>
  <c r="BE235"/>
  <c r="BE241"/>
  <c r="BE243"/>
  <c r="BK111"/>
  <c r="J111"/>
  <c r="J64"/>
  <c r="BE102"/>
  <c r="BE104"/>
  <c r="BE128"/>
  <c r="BE143"/>
  <c r="BE146"/>
  <c r="BE173"/>
  <c r="BE208"/>
  <c r="BE212"/>
  <c r="BE217"/>
  <c r="BE222"/>
  <c r="BE232"/>
  <c r="J34"/>
  <c i="1" r="AW55"/>
  <c i="2" r="F36"/>
  <c i="1" r="BC55"/>
  <c r="BC54"/>
  <c r="W32"/>
  <c i="2" r="F34"/>
  <c i="1" r="BA55"/>
  <c r="BA54"/>
  <c r="AW54"/>
  <c r="AK30"/>
  <c i="2" r="F35"/>
  <c i="1" r="BB55"/>
  <c r="BB54"/>
  <c r="W31"/>
  <c i="2" r="F37"/>
  <c i="1" r="BD55"/>
  <c r="BD54"/>
  <c r="W33"/>
  <c i="2" l="1" r="R114"/>
  <c r="P114"/>
  <c r="P93"/>
  <c r="P92"/>
  <c i="1" r="AU55"/>
  <c i="2" r="BK114"/>
  <c r="J114"/>
  <c r="J65"/>
  <c r="T114"/>
  <c r="T92"/>
  <c r="R92"/>
  <c r="BK94"/>
  <c r="J94"/>
  <c r="J61"/>
  <c r="J115"/>
  <c r="J66"/>
  <c i="1" r="AX54"/>
  <c r="W30"/>
  <c r="AY54"/>
  <c i="2" r="F33"/>
  <c i="1" r="AZ55"/>
  <c r="AZ54"/>
  <c r="AV54"/>
  <c r="AK29"/>
  <c r="AU54"/>
  <c i="2" r="J33"/>
  <c i="1" r="AV55"/>
  <c r="AT55"/>
  <c i="2" l="1" r="BK93"/>
  <c r="J93"/>
  <c r="J60"/>
  <c i="1" r="AT54"/>
  <c r="W29"/>
  <c i="2" l="1" r="BK92"/>
  <c r="J92"/>
  <c r="J30"/>
  <c i="1" r="AG55"/>
  <c r="AG54"/>
  <c r="AK26"/>
  <c r="AK35"/>
  <c l="1" r="AN55"/>
  <c i="2" r="J59"/>
  <c i="1" r="AN54"/>
  <c i="2" r="J3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<sst xmlns="http://schemas.openxmlformats.org/spreadsheetml/2006/main">
  <si>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</si>
  <si>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</si>
  <si>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</si>
  <si>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</si>
  <si>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</si>
  <si>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{2e702edf-7aab-47ea-a04e-c295a53d006b}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</si>
  <si>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</si>
  <si>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</si>
  <si>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</si>
  <si>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</si>
  <si>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</si>
  <si>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</si>
  <si>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</si>
  <si>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</si>
  <si>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2021-01M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</si>
  <si>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</si>
  <si>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</si>
  <si>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SPŠ dopravní Plzeň – výměna střešní krytiny</t>
  </si>
  <si>
    <t>KSO:</t>
  </si>
  <si>
    <t/>
  </si>
  <si>
    <t>CC-CZ:</t>
  </si>
  <si>
    <t>Místo:</t>
  </si>
  <si>
    <t>Karlovarská 99, Plzeň</t>
  </si>
  <si>
    <t>Datum:</t>
  </si>
  <si>
    <t>20. 1. 2021</t>
  </si>
  <si>
    <t>Zadavatel:</t>
  </si>
  <si>
    <t>IČ:</t>
  </si>
  <si>
    <t>Střední průmyslová škola dopravní, Plzeň</t>
  </si>
  <si>
    <t>DIČ:</t>
  </si>
  <si>
    <t>Uchazeč:</t>
  </si>
  <si>
    <t>Vyplň údaj</t>
  </si>
  <si>
    <t>Projektant:</t>
  </si>
  <si>
    <t>PLANSTAV a.s.</t>
  </si>
  <si>
    <t>True</t>
  </si>
  <si>
    <t>Zpracovatel:</t>
  </si>
  <si>
    <t>Michal Jirka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</si>
  <si>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</si>
  <si>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</si>
  <si>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</si>
  <si>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</si>
  <si>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</si>
  <si>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</si>
  <si>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</si>
  <si>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</si>
  <si>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</si>
  <si>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</si>
  <si>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</si>
  <si>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</si>
  <si>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</si>
  <si>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</si>
  <si>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</si>
  <si>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</si>
  <si>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</si>
  <si>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</si>
  <si>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</si>
  <si>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</si>
  <si>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</si>
  <si>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</si>
  <si>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</si>
  <si>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</si>
  <si>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</si>
  <si>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</si>
  <si>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</si>
  <si>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</si>
  <si>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</si>
  <si>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</si>
  <si>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</si>
  <si>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</si>
  <si>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</si>
  <si>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</si>
  <si>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</si>
  <si>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</si>
  <si>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</si>
  <si>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</si>
  <si>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</si>
  <si>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</si>
  <si>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</si>
  <si>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23.</t>
  </si>
  <si>
    <t>Pavilon 3 - 2</t>
  </si>
  <si>
    <t>STA</t>
  </si>
  <si>
    <t>1</t>
  </si>
  <si>
    <t>{f7823aae-1191-462a-94be-656e28a2e12b}</t>
  </si>
  <si>
    <t>2</t>
  </si>
  <si>
    <t>STR</t>
  </si>
  <si>
    <t>M2</t>
  </si>
  <si>
    <t>456,27</t>
  </si>
  <si>
    <t>OBVOD</t>
  </si>
  <si>
    <t>M</t>
  </si>
  <si>
    <t>103,64</t>
  </si>
  <si>
    <t>KRYCÍ LIST SOUPISU PRACÍ</t>
  </si>
  <si>
    <t>Objekt:</t>
  </si>
  <si>
    <t>23. - Pavilon 3 - 2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</si>
  <si>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</si>
  <si>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</si>
  <si>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</si>
  <si>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</si>
  <si>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</si>
  <si>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</si>
  <si>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</si>
  <si>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</si>
  <si>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</si>
  <si>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</si>
  <si>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</si>
  <si>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</si>
  <si>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</si>
  <si>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743 - Elektromontáže - hrubá montáž</t>
  </si>
  <si>
    <t xml:space="preserve">    762 - Konstrukce tesařské</t>
  </si>
  <si>
    <t xml:space="preserve">    764 - Konstrukce klempířské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</si>
  <si>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</si>
  <si>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</si>
  <si>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</si>
  <si>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</si>
  <si>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</si>
  <si>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</si>
  <si>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</si>
  <si>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</si>
  <si>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</si>
  <si>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</si>
  <si>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</si>
  <si>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</si>
  <si>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</si>
  <si>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</si>
  <si>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</si>
  <si>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</si>
  <si>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</si>
  <si>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</si>
  <si>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</si>
  <si>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95</t>
  </si>
  <si>
    <t>Různé dokončovací konstrukce a práce pozemních staveb</t>
  </si>
  <si>
    <t>K</t>
  </si>
  <si>
    <t>953961111</t>
  </si>
  <si>
    <t>Kotvy chemickým tmelem M 8 hl 80 mm do betonu, ŽB nebo kamene s vyvrtáním otvoru</t>
  </si>
  <si>
    <t>kus</t>
  </si>
  <si>
    <t>CS ÚRS 2021 01</t>
  </si>
  <si>
    <t>4</t>
  </si>
  <si>
    <t>3</t>
  </si>
  <si>
    <t>-2133728288</t>
  </si>
  <si>
    <t>PP</t>
  </si>
  <si>
    <t>Kotvy chemické s vyvrtáním otvoru do betonu, železobetonu nebo tvrdého kamene tmel, velikost M 8, hloubka 80 mm</t>
  </si>
  <si>
    <t>VV</t>
  </si>
  <si>
    <t>4*4"vpusti</t>
  </si>
  <si>
    <t>953965111</t>
  </si>
  <si>
    <t>Kotevní šroub pro chemické kotvy M 8 dl 110 mm</t>
  </si>
  <si>
    <t>1564816346</t>
  </si>
  <si>
    <t>Kotvy chemické s vyvrtáním otvoru kotevní šrouby pro chemické kotvy, velikost M 8, délka 110 mm</t>
  </si>
  <si>
    <t>997</t>
  </si>
  <si>
    <t>Přesun sutě</t>
  </si>
  <si>
    <t>997013117</t>
  </si>
  <si>
    <t>Vnitrostaveništní doprava suti a vybouraných hmot pro budovy v do 24 m s použitím mechanizace</t>
  </si>
  <si>
    <t>t</t>
  </si>
  <si>
    <t>263830031</t>
  </si>
  <si>
    <t>Vnitrostaveništní doprava suti a vybouraných hmot vodorovně do 50 m svisle s použitím mechanizace pro budovy a haly výšky přes 21 do 24 m</t>
  </si>
  <si>
    <t>997013501</t>
  </si>
  <si>
    <t>Odvoz suti a vybouraných hmot na skládku nebo meziskládku do 1 km se složením</t>
  </si>
  <si>
    <t>-1796340812</t>
  </si>
  <si>
    <t>Odvoz suti a vybouraných hmot na skládku nebo meziskládku se složením, na vzdálenost do 1 km</t>
  </si>
  <si>
    <t>5</t>
  </si>
  <si>
    <t>997013509</t>
  </si>
  <si>
    <t>Příplatek k odvozu suti a vybouraných hmot na skládku ZKD 1 km přes 1 km</t>
  </si>
  <si>
    <t>1069498624</t>
  </si>
  <si>
    <t>Odvoz suti a vybouraných hmot na skládku nebo meziskládku se složením, na vzdálenost Příplatek k ceně za každý další i započatý 1 km přes 1 km</t>
  </si>
  <si>
    <t>1,208*19 'Přepočtené koeficientem množství</t>
  </si>
  <si>
    <t>6</t>
  </si>
  <si>
    <t>997013631</t>
  </si>
  <si>
    <t>Poplatek za uložení na skládce (skládkovné) stavebního odpadu směsného kód odpadu 17 09 04</t>
  </si>
  <si>
    <t>1845041063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</si>
  <si>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</si>
  <si>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</si>
  <si>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</si>
  <si>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7</t>
  </si>
  <si>
    <t>998011003</t>
  </si>
  <si>
    <t>Přesun hmot pro budovy zděné v do 24 m</t>
  </si>
  <si>
    <t>-1674007828</t>
  </si>
  <si>
    <t>Přesun hmot pro budovy občanské výstavby, bydlení, výrobu a služby s nosnou svislou konstrukcí zděnou z cihel, tvárnic nebo kamene vodorovná dopravní vzdálenost do 100 m pro budovy výšky přes 12 do 24 m</t>
  </si>
  <si>
    <t>PSV</t>
  </si>
  <si>
    <t>Práce a dodávky PSV</t>
  </si>
  <si>
    <t>712</t>
  </si>
  <si>
    <t>Povlakové krytiny</t>
  </si>
  <si>
    <t>8</t>
  </si>
  <si>
    <t>712300841</t>
  </si>
  <si>
    <t>Odstranění povlakové krytiny střech do 10° odškrabáním mechu s urovnáním povrchu a očištěním</t>
  </si>
  <si>
    <t>m2</t>
  </si>
  <si>
    <t>16</t>
  </si>
  <si>
    <t>1845595884</t>
  </si>
  <si>
    <t>Odstranění ze střech plochých do 10° mechu odškrabáním a očistěním s urovnáním povrchu</t>
  </si>
  <si>
    <t>712300845</t>
  </si>
  <si>
    <t>Demontáž ventilační hlavice na ploché střeše sklonu do 10°</t>
  </si>
  <si>
    <t>-923382040</t>
  </si>
  <si>
    <t>Odstranění ze střech plochých do 10° doplňků ventilační hlavice</t>
  </si>
  <si>
    <t>10</t>
  </si>
  <si>
    <t>712331111</t>
  </si>
  <si>
    <t>Provedení povlakové krytiny střech do 10° podkladní vrstvy pásy na sucho samolepící</t>
  </si>
  <si>
    <t>922159040</t>
  </si>
  <si>
    <t>Provedení povlakové krytiny střech plochých do 10° pásy na sucho podkladní samolepící asfaltový pás</t>
  </si>
  <si>
    <t>456,27"STŘECHA</t>
  </si>
  <si>
    <t>11</t>
  </si>
  <si>
    <t>62866281</t>
  </si>
  <si>
    <t>pás asfaltový samolepicí modifikovaný SBS tl 3,0mm s vložkou ze skleněné tkaniny se spalitelnou fólií nebo jemnozrnným minerálním posypem nebo textilií na horním povrchu</t>
  </si>
  <si>
    <t>32</t>
  </si>
  <si>
    <t>1996705165</t>
  </si>
  <si>
    <t>STR+0,55*obvod</t>
  </si>
  <si>
    <t>513,272*1,1655 'Přepočtené koeficientem množství</t>
  </si>
  <si>
    <t>12</t>
  </si>
  <si>
    <t>712341559</t>
  </si>
  <si>
    <t>Provedení povlakové krytiny střech do 10° pásy NAIP přitavením v plné ploše</t>
  </si>
  <si>
    <t>-1808786016</t>
  </si>
  <si>
    <t>Provedení povlakové krytiny střech plochých do 10° pásy přitavením NAIP v plné ploše</t>
  </si>
  <si>
    <t>13</t>
  </si>
  <si>
    <t>62855017</t>
  </si>
  <si>
    <t>pás asfaltový natavitelný modifikovaný SBS tl 4,5mm s retardéry hoření, BROOF(t3) s vložkou ze polyesterové vyztužené rohože a hrubozrnným břidličným posypem na horním povrchu</t>
  </si>
  <si>
    <t>1121542319</t>
  </si>
  <si>
    <t>14</t>
  </si>
  <si>
    <t>71283110R</t>
  </si>
  <si>
    <t>Provedení povlakové krytiny vytažením na konstrukce pásy samolepící</t>
  </si>
  <si>
    <t>vlastní položka</t>
  </si>
  <si>
    <t>270274695</t>
  </si>
  <si>
    <t>Provedení povlakové krytiny střech samostatným vytažením izolačního povlaku pásy na konstrukce převyšující úroveň střechy, pásy samolepící</t>
  </si>
  <si>
    <t>0,55*OBVOD</t>
  </si>
  <si>
    <t>712841559</t>
  </si>
  <si>
    <t>Provedení povlakové krytiny vytažením na konstrukce pásy přitavením NAIP</t>
  </si>
  <si>
    <t>-1172997761</t>
  </si>
  <si>
    <t>Provedení povlakové krytiny střech samostatným vytažením izolačního povlaku pásy přitavením na konstrukce převyšující úroveň střechy, NAIP</t>
  </si>
  <si>
    <t>103,64"OBVOD</t>
  </si>
  <si>
    <t>Mezisoučet</t>
  </si>
  <si>
    <t>998712103</t>
  </si>
  <si>
    <t>Přesun hmot tonážní tonážní pro krytiny povlakové v objektech v do 24 m</t>
  </si>
  <si>
    <t>2082292840</t>
  </si>
  <si>
    <t>Přesun hmot pro povlakové krytiny stanovený z hmotnosti přesunovaného materiálu vodorovná dopravní vzdálenost do 50 m v objektech výšky přes 12 do 24 m</t>
  </si>
  <si>
    <t>713</t>
  </si>
  <si>
    <t>Izolace tepelné</t>
  </si>
  <si>
    <t>17</t>
  </si>
  <si>
    <t>713141135</t>
  </si>
  <si>
    <t>Montáž izolace tepelné střech plochých lepené za studena bodově 1 vrstva rohoží, pásů, dílců, desek</t>
  </si>
  <si>
    <t>-439805923</t>
  </si>
  <si>
    <t>Montáž tepelné izolace střech plochých rohožemi, pásy, deskami, dílci, bloky (izolační materiál ve specifikaci) přilepenými za studena bodově, jednovrstvá</t>
  </si>
  <si>
    <t>18</t>
  </si>
  <si>
    <t>28372321</t>
  </si>
  <si>
    <t>deska EPS 100 do plochých střech a podlah λ=0,037 tl 200mm</t>
  </si>
  <si>
    <t>-703793404</t>
  </si>
  <si>
    <t>456,27*1,05 'Přepočtené koeficientem množství</t>
  </si>
  <si>
    <t>19</t>
  </si>
  <si>
    <t>713141243</t>
  </si>
  <si>
    <t>Přikotvení tepelné izolace šrouby do betonu pro izolaci tl přes 140 do 200 mm</t>
  </si>
  <si>
    <t>-1188930275</t>
  </si>
  <si>
    <t>Montáž tepelné izolace střech plochých mechanické přikotvení šrouby včetně dodávky šroubů, bez položení tepelné izolace tl. izolace přes 140 do 200 mm do betonu</t>
  </si>
  <si>
    <t>20</t>
  </si>
  <si>
    <t>713141391</t>
  </si>
  <si>
    <t>Montáž izolace tepelné stěn výšky do 1000 mm na atiky a prostupy střechou lepené za studena zplna</t>
  </si>
  <si>
    <t>-757680624</t>
  </si>
  <si>
    <t>Montáž tepelné izolace střech plochých na konstrukce stěn převyšující úroveň střechy např. atiky, prostupy střešní krytinou do výšky 1 000 mm přilepenými za studena zplna</t>
  </si>
  <si>
    <t xml:space="preserve">zateplení atiky </t>
  </si>
  <si>
    <t>0,55*63+0,55*18,5</t>
  </si>
  <si>
    <t>0,4*63+0,5*18,5</t>
  </si>
  <si>
    <t>Součet</t>
  </si>
  <si>
    <t>28372309</t>
  </si>
  <si>
    <t>deska EPS 100 do plochých střech a podlah λ=0,037 tl 100mm</t>
  </si>
  <si>
    <t>1680221007</t>
  </si>
  <si>
    <t>0,55*(63+18,5)</t>
  </si>
  <si>
    <t>22</t>
  </si>
  <si>
    <t>28376105</t>
  </si>
  <si>
    <t>klín izolační z XPS spádový</t>
  </si>
  <si>
    <t>m3</t>
  </si>
  <si>
    <t>-1536098788</t>
  </si>
  <si>
    <t>0,05*0,4*63</t>
  </si>
  <si>
    <t>0,05*0,5*18,5</t>
  </si>
  <si>
    <t>23</t>
  </si>
  <si>
    <t>998713103</t>
  </si>
  <si>
    <t>Přesun hmot tonážní pro izolace tepelné v objektech v do 24 m</t>
  </si>
  <si>
    <t>-1560815847</t>
  </si>
  <si>
    <t>Přesun hmot pro izolace tepelné stanovený z hmotnosti přesunovaného materiálu vodorovná dopravní vzdálenost do 50 m v objektech výšky přes 12 m do 24 m</t>
  </si>
  <si>
    <t>721</t>
  </si>
  <si>
    <t>Zdravotechnika - vnitřní kanalizace</t>
  </si>
  <si>
    <t>24</t>
  </si>
  <si>
    <t>721173706</t>
  </si>
  <si>
    <t>Potrubí kanalizační z PE odpadní DN 100</t>
  </si>
  <si>
    <t>m</t>
  </si>
  <si>
    <t>-2066760076</t>
  </si>
  <si>
    <t>Potrubí z trub polyetylenových svařované odpadní (svislé) DN 100</t>
  </si>
  <si>
    <t xml:space="preserve">4*0,5"prodloužení odpadu střešních vpustí </t>
  </si>
  <si>
    <t>25</t>
  </si>
  <si>
    <t>721173746</t>
  </si>
  <si>
    <t>Potrubí kanalizační z PE větrací DN 100</t>
  </si>
  <si>
    <t>958327638</t>
  </si>
  <si>
    <t>Potrubí z trub polyetylenových svařované větrací DN 100</t>
  </si>
  <si>
    <t>11*0,8</t>
  </si>
  <si>
    <t>26</t>
  </si>
  <si>
    <t>721210823</t>
  </si>
  <si>
    <t>Demontáž vpustí střešních DN 125</t>
  </si>
  <si>
    <t>-1834181936</t>
  </si>
  <si>
    <t>Demontáž kanalizačního příslušenství střešních vtoků DN 125</t>
  </si>
  <si>
    <t>27</t>
  </si>
  <si>
    <t>721233213</t>
  </si>
  <si>
    <t>Střešní vtok polypropylen PP pro pochůzné střechy svislý odtok DN 125</t>
  </si>
  <si>
    <t>1881426736</t>
  </si>
  <si>
    <t>Střešní vtoky (vpusti) polypropylenové (PP) pro pochůzné střechy s odtokem svislým DN 125</t>
  </si>
  <si>
    <t>28</t>
  </si>
  <si>
    <t>721273153</t>
  </si>
  <si>
    <t>Hlavice ventilační polypropylen PP DN 110</t>
  </si>
  <si>
    <t>-886769786</t>
  </si>
  <si>
    <t>Ventilační hlavice z polypropylenu (PP) DN 110</t>
  </si>
  <si>
    <t>29</t>
  </si>
  <si>
    <t>998721103</t>
  </si>
  <si>
    <t>Přesun hmot tonážní pro vnitřní kanalizace v objektech v do 24 m</t>
  </si>
  <si>
    <t>-2090659040</t>
  </si>
  <si>
    <t>Přesun hmot pro vnitřní kanalizace stanovený z hmotnosti přesunovaného materiálu vodorovná dopravní vzdálenost do 50 m v objektech výšky přes 12 do 24 m</t>
  </si>
  <si>
    <t>743</t>
  </si>
  <si>
    <t>Elektromontáže - hrubá montáž</t>
  </si>
  <si>
    <t>30</t>
  </si>
  <si>
    <t>743-D</t>
  </si>
  <si>
    <t>Demontáž stávajícího vedení hromosvodu na střeše</t>
  </si>
  <si>
    <t>725293009</t>
  </si>
  <si>
    <t xml:space="preserve">91,8"délku hromosvodu přeměřit </t>
  </si>
  <si>
    <t>31</t>
  </si>
  <si>
    <t>743-R1</t>
  </si>
  <si>
    <t xml:space="preserve">Dodávka a montáž nového hromosvodu na střeše v původních trasách </t>
  </si>
  <si>
    <t>-854737539</t>
  </si>
  <si>
    <t>743-REV</t>
  </si>
  <si>
    <t>Revize hromosvodu</t>
  </si>
  <si>
    <t>-1061784882</t>
  </si>
  <si>
    <t>762</t>
  </si>
  <si>
    <t>Konstrukce tesařské</t>
  </si>
  <si>
    <t>33</t>
  </si>
  <si>
    <t>76236131R</t>
  </si>
  <si>
    <t>Konstrukční vrstva pod klempířské prvky pro oplechování horních ploch zdí a nadezdívek (atik) z desek voděvzdorné překližky šroubovaných do podkladu, tloušťky desky 21 mm</t>
  </si>
  <si>
    <t>807637935</t>
  </si>
  <si>
    <t>0,4*64+0,5*18</t>
  </si>
  <si>
    <t>34</t>
  </si>
  <si>
    <t>998762103</t>
  </si>
  <si>
    <t>Přesun hmot tonážní pro kce tesařské v objektech v do 24 m</t>
  </si>
  <si>
    <t>-1363731818</t>
  </si>
  <si>
    <t>Přesun hmot pro konstrukce tesařské stanovený z hmotnosti přesunovaného materiálu vodorovná dopravní vzdálenost do 50 m v objektech výšky přes 12 do 24 m</t>
  </si>
  <si>
    <t>764</t>
  </si>
  <si>
    <t>Konstrukce klempířské</t>
  </si>
  <si>
    <t>35</t>
  </si>
  <si>
    <t>764002841</t>
  </si>
  <si>
    <t>Demontáž oplechování horních ploch zdí a nadezdívek do suti</t>
  </si>
  <si>
    <t>538777246</t>
  </si>
  <si>
    <t>Demontáž klempířských konstrukcí oplechování horních ploch zdí a nadezdívek do suti</t>
  </si>
  <si>
    <t>63+18,5</t>
  </si>
  <si>
    <t>36</t>
  </si>
  <si>
    <t>764002871</t>
  </si>
  <si>
    <t>Demontáž lemování zdí do suti</t>
  </si>
  <si>
    <t>-552636646</t>
  </si>
  <si>
    <t>Demontáž klempířských konstrukcí lemování zdí do suti</t>
  </si>
  <si>
    <t>37</t>
  </si>
  <si>
    <t>764003801</t>
  </si>
  <si>
    <t>Demontáž lemování trub, konzol, držáků, ventilačních nástavců a jiných kusových prvků do suti</t>
  </si>
  <si>
    <t>-1808882627</t>
  </si>
  <si>
    <t>Demontáž klempířských konstrukcí lemování trub, konzol, držáků, ventilačních nástavců a ostatních kusových prvků do suti</t>
  </si>
  <si>
    <t>38</t>
  </si>
  <si>
    <t>764214607</t>
  </si>
  <si>
    <t>Oplechování horních ploch a atik bez rohů z Pz s povrch úpravou mechanicky kotvené rš 670 mm</t>
  </si>
  <si>
    <t>2022068278</t>
  </si>
  <si>
    <t>Oplechování horních ploch zdí a nadezdívek (atik) z pozinkovaného plechu s povrchovou úpravou mechanicky kotvené rš 670 mm</t>
  </si>
  <si>
    <t>4K</t>
  </si>
  <si>
    <t>18,5</t>
  </si>
  <si>
    <t>39</t>
  </si>
  <si>
    <t>76421460R</t>
  </si>
  <si>
    <t>Oplechování horních ploch a atik bez rohů z Pz s povrch úpravou mechanicky kotvené rš 550 mm</t>
  </si>
  <si>
    <t>2081709469</t>
  </si>
  <si>
    <t>Oplechování horních ploch zdí a nadezdívek (atik) z pozinkovaného plechu s povrchovou úpravou mechanicky kotvené rš 550 mm</t>
  </si>
  <si>
    <t>1K</t>
  </si>
  <si>
    <t>63</t>
  </si>
  <si>
    <t>40</t>
  </si>
  <si>
    <t>764311603</t>
  </si>
  <si>
    <t>Lemování rovných zdí střech s krytinou prejzovou nebo vlnitou z Pz s povrchovou úpravou rš 250 mm</t>
  </si>
  <si>
    <t>-481560901</t>
  </si>
  <si>
    <t>Lemování zdí z pozinkovaného plechu s povrchovou úpravou boční nebo horní rovné, střech s krytinou prejzovou nebo vlnitou rš 250 mm</t>
  </si>
  <si>
    <t>3K</t>
  </si>
  <si>
    <t>41</t>
  </si>
  <si>
    <t>764316602</t>
  </si>
  <si>
    <t>Lemování ventilačních nástavců z Pz s povrch úpravou na prejzové nebo vlnité krytině D do 100 mm</t>
  </si>
  <si>
    <t>414911439</t>
  </si>
  <si>
    <t>Lemování ventilačních nástavců z pozinkovaného plechu s povrchovou úpravou výšky do 1000 mm, se stříškou střech s krytinou prejzovou nebo vlnitou, průměru přes 75 do 100 mm</t>
  </si>
  <si>
    <t>2K</t>
  </si>
  <si>
    <t>42</t>
  </si>
  <si>
    <t>998764103</t>
  </si>
  <si>
    <t>Přesun hmot tonážní pro konstrukce klempířské v objektech v do 24 m</t>
  </si>
  <si>
    <t>-5891596</t>
  </si>
  <si>
    <t>Přesun hmot pro konstrukce klempířské stanovený z hmotnosti přesunovaného materiálu vodorovná dopravní vzdálenost do 50 m v objektech výšky přes 12 do 24 m</t>
  </si>
  <si>
    <t>767</t>
  </si>
  <si>
    <t>Konstrukce zámečnické</t>
  </si>
  <si>
    <t>43</t>
  </si>
  <si>
    <t>767832122</t>
  </si>
  <si>
    <t>Montáž venkovních požárních žebříků do betonu bez suchovodu</t>
  </si>
  <si>
    <t>-1393657139</t>
  </si>
  <si>
    <t>2,0+2,95"1Z</t>
  </si>
  <si>
    <t>44</t>
  </si>
  <si>
    <t>767834111</t>
  </si>
  <si>
    <t>Příplatek k ceně za montáž ochranného koše šroubovaný</t>
  </si>
  <si>
    <t>7764739</t>
  </si>
  <si>
    <t>Montáž venkovních požárních žebříků Příplatek k cenám za montáž ochranného koše, připevněného šroubováním</t>
  </si>
  <si>
    <t>2,95"1Z</t>
  </si>
  <si>
    <t>45</t>
  </si>
  <si>
    <t>1Z</t>
  </si>
  <si>
    <t>Ocelový žebřík s ochranným košem a výlezovými madly žárově pozink. š.600mm v. 3,85m + výlez na střechu v.1,1m ochranný koš v.2,95m, odkaz 1Z</t>
  </si>
  <si>
    <t>-1651622725</t>
  </si>
  <si>
    <t>46</t>
  </si>
  <si>
    <t>998767103</t>
  </si>
  <si>
    <t>Přesun hmot tonážní pro zámečnické konstrukce v objektech v do 24 m</t>
  </si>
  <si>
    <t>-1545226340</t>
  </si>
  <si>
    <t>Přesun hmot pro zámečnické konstrukce stanovený z hmotnosti přesunovaného materiálu vodorovná dopravní vzdálenost do 50 m v objektech výšky přes 12 do 24 m</t>
  </si>
  <si>
    <t>SEZNAM FIGUR</t>
  </si>
  <si>
    <t>Výměra</t>
  </si>
  <si>
    <t xml:space="preserve"> 23.</t>
  </si>
  <si>
    <t>Použití figury:</t>
  </si>
  <si>
    <t>OBVOD_1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</si>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</sst>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2021-01M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SPŠ dopravní Plzeň – výměna střešní krytiny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Karlovarská 99, Plzeň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20. 1. 2021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Střední průmyslová škola dopravní, Plzeň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PLANSTAV a.s.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Michal Jirka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'23. - Pavilon 3 - 2'!J30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'23. - Pavilon 3 - 2'!P92</f>
        <v>0</v>
      </c>
      <c r="AV55" s="122">
        <f>'23. - Pavilon 3 - 2'!J33</f>
        <v>0</v>
      </c>
      <c r="AW55" s="122">
        <f>'23. - Pavilon 3 - 2'!J34</f>
        <v>0</v>
      </c>
      <c r="AX55" s="122">
        <f>'23. - Pavilon 3 - 2'!J35</f>
        <v>0</v>
      </c>
      <c r="AY55" s="122">
        <f>'23. - Pavilon 3 - 2'!J36</f>
        <v>0</v>
      </c>
      <c r="AZ55" s="122">
        <f>'23. - Pavilon 3 - 2'!F33</f>
        <v>0</v>
      </c>
      <c r="BA55" s="122">
        <f>'23. - Pavilon 3 - 2'!F34</f>
        <v>0</v>
      </c>
      <c r="BB55" s="122">
        <f>'23. - Pavilon 3 - 2'!F35</f>
        <v>0</v>
      </c>
      <c r="BC55" s="122">
        <f>'23. - Pavilon 3 - 2'!F36</f>
        <v>0</v>
      </c>
      <c r="BD55" s="124">
        <f>'23. - Pavilon 3 - 2'!F37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liwO9CHoZEGgH0yU+4EcwhOxlc4lJJVRTrgzqasda4mL4n4aGLx5UPs+1rXormNu+fZbD8QGpaf2173lMKzB9g==" hashValue="iIyQr3rPqF8nfTDGe3n2K0Sg7c9uBEq+79lOjDYEz+D60+M1FSMWU9ZqhhroHm1nUH0tH6L4mw9JnPJ2VjtML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3. - Pavilon 3 - 2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  <c r="AZ2" s="126" t="s">
        <v>83</v>
      </c>
      <c r="BA2" s="126" t="s">
        <v>19</v>
      </c>
      <c r="BB2" s="126" t="s">
        <v>84</v>
      </c>
      <c r="BC2" s="126" t="s">
        <v>85</v>
      </c>
      <c r="BD2" s="126" t="s">
        <v>82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2"/>
      <c r="AT3" s="19" t="s">
        <v>82</v>
      </c>
      <c r="AZ3" s="126" t="s">
        <v>86</v>
      </c>
      <c r="BA3" s="126" t="s">
        <v>19</v>
      </c>
      <c r="BB3" s="126" t="s">
        <v>87</v>
      </c>
      <c r="BC3" s="126" t="s">
        <v>88</v>
      </c>
      <c r="BD3" s="126" t="s">
        <v>82</v>
      </c>
    </row>
    <row r="4" s="1" customFormat="1" ht="24.96" customHeight="1">
      <c r="B4" s="22"/>
      <c r="D4" s="129" t="s">
        <v>89</v>
      </c>
      <c r="L4" s="22"/>
      <c r="M4" s="130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1" t="s">
        <v>16</v>
      </c>
      <c r="L6" s="22"/>
    </row>
    <row r="7" s="1" customFormat="1" ht="16.5" customHeight="1">
      <c r="B7" s="22"/>
      <c r="E7" s="132" t="str">
        <f>'Rekapitulace stavby'!K6</f>
        <v>SPŠ dopravní Plzeň – výměna střešní krytiny</v>
      </c>
      <c r="F7" s="131"/>
      <c r="G7" s="131"/>
      <c r="H7" s="131"/>
      <c r="L7" s="22"/>
    </row>
    <row r="8" s="2" customFormat="1" ht="12" customHeight="1">
      <c r="A8" s="40"/>
      <c r="B8" s="46"/>
      <c r="C8" s="40"/>
      <c r="D8" s="131" t="s">
        <v>90</v>
      </c>
      <c r="E8" s="40"/>
      <c r="F8" s="40"/>
      <c r="G8" s="40"/>
      <c r="H8" s="40"/>
      <c r="I8" s="40"/>
      <c r="J8" s="40"/>
      <c r="K8" s="40"/>
      <c r="L8" s="133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4" t="s">
        <v>91</v>
      </c>
      <c r="F9" s="40"/>
      <c r="G9" s="40"/>
      <c r="H9" s="40"/>
      <c r="I9" s="40"/>
      <c r="J9" s="40"/>
      <c r="K9" s="40"/>
      <c r="L9" s="133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3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1" t="s">
        <v>18</v>
      </c>
      <c r="E11" s="40"/>
      <c r="F11" s="135" t="s">
        <v>19</v>
      </c>
      <c r="G11" s="40"/>
      <c r="H11" s="40"/>
      <c r="I11" s="131" t="s">
        <v>20</v>
      </c>
      <c r="J11" s="135" t="s">
        <v>19</v>
      </c>
      <c r="K11" s="40"/>
      <c r="L11" s="133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1" t="s">
        <v>21</v>
      </c>
      <c r="E12" s="40"/>
      <c r="F12" s="135" t="s">
        <v>22</v>
      </c>
      <c r="G12" s="40"/>
      <c r="H12" s="40"/>
      <c r="I12" s="131" t="s">
        <v>23</v>
      </c>
      <c r="J12" s="136" t="str">
        <f>'Rekapitulace stavby'!AN8</f>
        <v>20. 1. 2021</v>
      </c>
      <c r="K12" s="40"/>
      <c r="L12" s="133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3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1" t="s">
        <v>25</v>
      </c>
      <c r="E14" s="40"/>
      <c r="F14" s="40"/>
      <c r="G14" s="40"/>
      <c r="H14" s="40"/>
      <c r="I14" s="131" t="s">
        <v>26</v>
      </c>
      <c r="J14" s="135" t="s">
        <v>19</v>
      </c>
      <c r="K14" s="40"/>
      <c r="L14" s="133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31" t="s">
        <v>28</v>
      </c>
      <c r="J15" s="135" t="s">
        <v>19</v>
      </c>
      <c r="K15" s="40"/>
      <c r="L15" s="133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3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1" t="s">
        <v>29</v>
      </c>
      <c r="E17" s="40"/>
      <c r="F17" s="40"/>
      <c r="G17" s="40"/>
      <c r="H17" s="40"/>
      <c r="I17" s="131" t="s">
        <v>26</v>
      </c>
      <c r="J17" s="35" t="str">
        <f>'Rekapitulace stavby'!AN13</f>
        <v>Vyplň údaj</v>
      </c>
      <c r="K17" s="40"/>
      <c r="L17" s="133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31" t="s">
        <v>28</v>
      </c>
      <c r="J18" s="35" t="str">
        <f>'Rekapitulace stavby'!AN14</f>
        <v>Vyplň údaj</v>
      </c>
      <c r="K18" s="40"/>
      <c r="L18" s="133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3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1" t="s">
        <v>31</v>
      </c>
      <c r="E20" s="40"/>
      <c r="F20" s="40"/>
      <c r="G20" s="40"/>
      <c r="H20" s="40"/>
      <c r="I20" s="131" t="s">
        <v>26</v>
      </c>
      <c r="J20" s="135" t="s">
        <v>19</v>
      </c>
      <c r="K20" s="40"/>
      <c r="L20" s="133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31" t="s">
        <v>28</v>
      </c>
      <c r="J21" s="135" t="s">
        <v>19</v>
      </c>
      <c r="K21" s="40"/>
      <c r="L21" s="133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3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1" t="s">
        <v>34</v>
      </c>
      <c r="E23" s="40"/>
      <c r="F23" s="40"/>
      <c r="G23" s="40"/>
      <c r="H23" s="40"/>
      <c r="I23" s="131" t="s">
        <v>26</v>
      </c>
      <c r="J23" s="135" t="s">
        <v>19</v>
      </c>
      <c r="K23" s="40"/>
      <c r="L23" s="133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35</v>
      </c>
      <c r="F24" s="40"/>
      <c r="G24" s="40"/>
      <c r="H24" s="40"/>
      <c r="I24" s="131" t="s">
        <v>28</v>
      </c>
      <c r="J24" s="135" t="s">
        <v>19</v>
      </c>
      <c r="K24" s="40"/>
      <c r="L24" s="133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3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1" t="s">
        <v>36</v>
      </c>
      <c r="E26" s="40"/>
      <c r="F26" s="40"/>
      <c r="G26" s="40"/>
      <c r="H26" s="40"/>
      <c r="I26" s="40"/>
      <c r="J26" s="40"/>
      <c r="K26" s="40"/>
      <c r="L26" s="133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3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1"/>
      <c r="E29" s="141"/>
      <c r="F29" s="141"/>
      <c r="G29" s="141"/>
      <c r="H29" s="141"/>
      <c r="I29" s="141"/>
      <c r="J29" s="141"/>
      <c r="K29" s="141"/>
      <c r="L29" s="133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2" t="s">
        <v>38</v>
      </c>
      <c r="E30" s="40"/>
      <c r="F30" s="40"/>
      <c r="G30" s="40"/>
      <c r="H30" s="40"/>
      <c r="I30" s="40"/>
      <c r="J30" s="143">
        <f>ROUND(J92, 2)</f>
        <v>0</v>
      </c>
      <c r="K30" s="40"/>
      <c r="L30" s="133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1"/>
      <c r="E31" s="141"/>
      <c r="F31" s="141"/>
      <c r="G31" s="141"/>
      <c r="H31" s="141"/>
      <c r="I31" s="141"/>
      <c r="J31" s="141"/>
      <c r="K31" s="141"/>
      <c r="L31" s="133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4" t="s">
        <v>40</v>
      </c>
      <c r="G32" s="40"/>
      <c r="H32" s="40"/>
      <c r="I32" s="144" t="s">
        <v>39</v>
      </c>
      <c r="J32" s="144" t="s">
        <v>41</v>
      </c>
      <c r="K32" s="40"/>
      <c r="L32" s="133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5" t="s">
        <v>42</v>
      </c>
      <c r="E33" s="131" t="s">
        <v>43</v>
      </c>
      <c r="F33" s="146">
        <f>ROUND((SUM(BE92:BE244)),  2)</f>
        <v>0</v>
      </c>
      <c r="G33" s="40"/>
      <c r="H33" s="40"/>
      <c r="I33" s="147">
        <v>0.20999999999999999</v>
      </c>
      <c r="J33" s="146">
        <f>ROUND(((SUM(BE92:BE244))*I33),  2)</f>
        <v>0</v>
      </c>
      <c r="K33" s="40"/>
      <c r="L33" s="133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1" t="s">
        <v>44</v>
      </c>
      <c r="F34" s="146">
        <f>ROUND((SUM(BF92:BF244)),  2)</f>
        <v>0</v>
      </c>
      <c r="G34" s="40"/>
      <c r="H34" s="40"/>
      <c r="I34" s="147">
        <v>0.14999999999999999</v>
      </c>
      <c r="J34" s="146">
        <f>ROUND(((SUM(BF92:BF244))*I34),  2)</f>
        <v>0</v>
      </c>
      <c r="K34" s="40"/>
      <c r="L34" s="133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1" t="s">
        <v>45</v>
      </c>
      <c r="F35" s="146">
        <f>ROUND((SUM(BG92:BG244)),  2)</f>
        <v>0</v>
      </c>
      <c r="G35" s="40"/>
      <c r="H35" s="40"/>
      <c r="I35" s="147">
        <v>0.20999999999999999</v>
      </c>
      <c r="J35" s="146">
        <f>0</f>
        <v>0</v>
      </c>
      <c r="K35" s="40"/>
      <c r="L35" s="133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1" t="s">
        <v>46</v>
      </c>
      <c r="F36" s="146">
        <f>ROUND((SUM(BH92:BH244)),  2)</f>
        <v>0</v>
      </c>
      <c r="G36" s="40"/>
      <c r="H36" s="40"/>
      <c r="I36" s="147">
        <v>0.14999999999999999</v>
      </c>
      <c r="J36" s="146">
        <f>0</f>
        <v>0</v>
      </c>
      <c r="K36" s="40"/>
      <c r="L36" s="133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1" t="s">
        <v>47</v>
      </c>
      <c r="F37" s="146">
        <f>ROUND((SUM(BI92:BI244)),  2)</f>
        <v>0</v>
      </c>
      <c r="G37" s="40"/>
      <c r="H37" s="40"/>
      <c r="I37" s="147">
        <v>0</v>
      </c>
      <c r="J37" s="146">
        <f>0</f>
        <v>0</v>
      </c>
      <c r="K37" s="40"/>
      <c r="L37" s="133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3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3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3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3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9" t="str">
        <f>E7</f>
        <v>SPŠ dopravní Plzeň – výměna střešní krytiny</v>
      </c>
      <c r="F48" s="34"/>
      <c r="G48" s="34"/>
      <c r="H48" s="34"/>
      <c r="I48" s="42"/>
      <c r="J48" s="42"/>
      <c r="K48" s="42"/>
      <c r="L48" s="133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3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23. - Pavilon 3 - 2</v>
      </c>
      <c r="F50" s="42"/>
      <c r="G50" s="42"/>
      <c r="H50" s="42"/>
      <c r="I50" s="42"/>
      <c r="J50" s="42"/>
      <c r="K50" s="42"/>
      <c r="L50" s="133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3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Karlovarská 99, Plzeň</v>
      </c>
      <c r="G52" s="42"/>
      <c r="H52" s="42"/>
      <c r="I52" s="34" t="s">
        <v>23</v>
      </c>
      <c r="J52" s="74" t="str">
        <f>IF(J12="","",J12)</f>
        <v>20. 1. 2021</v>
      </c>
      <c r="K52" s="42"/>
      <c r="L52" s="133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3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Střední průmyslová škola dopravní, Plzeň</v>
      </c>
      <c r="G54" s="42"/>
      <c r="H54" s="42"/>
      <c r="I54" s="34" t="s">
        <v>31</v>
      </c>
      <c r="J54" s="38" t="str">
        <f>E21</f>
        <v>PLANSTAV a.s.</v>
      </c>
      <c r="K54" s="42"/>
      <c r="L54" s="133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Michal Jirka</v>
      </c>
      <c r="K55" s="42"/>
      <c r="L55" s="133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3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3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3" t="s">
        <v>70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33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J93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J94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0"/>
      <c r="C62" s="171"/>
      <c r="D62" s="172" t="s">
        <v>98</v>
      </c>
      <c r="E62" s="173"/>
      <c r="F62" s="173"/>
      <c r="G62" s="173"/>
      <c r="H62" s="173"/>
      <c r="I62" s="173"/>
      <c r="J62" s="174">
        <f>J95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99</v>
      </c>
      <c r="E63" s="173"/>
      <c r="F63" s="173"/>
      <c r="G63" s="173"/>
      <c r="H63" s="173"/>
      <c r="I63" s="173"/>
      <c r="J63" s="174">
        <f>J101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100</v>
      </c>
      <c r="E64" s="173"/>
      <c r="F64" s="173"/>
      <c r="G64" s="173"/>
      <c r="H64" s="173"/>
      <c r="I64" s="173"/>
      <c r="J64" s="174">
        <f>J111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101</v>
      </c>
      <c r="E65" s="167"/>
      <c r="F65" s="167"/>
      <c r="G65" s="167"/>
      <c r="H65" s="167"/>
      <c r="I65" s="167"/>
      <c r="J65" s="168">
        <f>J114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102</v>
      </c>
      <c r="E66" s="173"/>
      <c r="F66" s="173"/>
      <c r="G66" s="173"/>
      <c r="H66" s="173"/>
      <c r="I66" s="173"/>
      <c r="J66" s="174">
        <f>J115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103</v>
      </c>
      <c r="E67" s="173"/>
      <c r="F67" s="173"/>
      <c r="G67" s="173"/>
      <c r="H67" s="173"/>
      <c r="I67" s="173"/>
      <c r="J67" s="174">
        <f>J145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104</v>
      </c>
      <c r="E68" s="173"/>
      <c r="F68" s="173"/>
      <c r="G68" s="173"/>
      <c r="H68" s="173"/>
      <c r="I68" s="173"/>
      <c r="J68" s="174">
        <f>J175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105</v>
      </c>
      <c r="E69" s="173"/>
      <c r="F69" s="173"/>
      <c r="G69" s="173"/>
      <c r="H69" s="173"/>
      <c r="I69" s="173"/>
      <c r="J69" s="174">
        <f>J190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106</v>
      </c>
      <c r="E70" s="173"/>
      <c r="F70" s="173"/>
      <c r="G70" s="173"/>
      <c r="H70" s="173"/>
      <c r="I70" s="173"/>
      <c r="J70" s="174">
        <f>J198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0"/>
      <c r="C71" s="171"/>
      <c r="D71" s="172" t="s">
        <v>107</v>
      </c>
      <c r="E71" s="173"/>
      <c r="F71" s="173"/>
      <c r="G71" s="173"/>
      <c r="H71" s="173"/>
      <c r="I71" s="173"/>
      <c r="J71" s="174">
        <f>J204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0"/>
      <c r="C72" s="171"/>
      <c r="D72" s="172" t="s">
        <v>108</v>
      </c>
      <c r="E72" s="173"/>
      <c r="F72" s="173"/>
      <c r="G72" s="173"/>
      <c r="H72" s="173"/>
      <c r="I72" s="173"/>
      <c r="J72" s="174">
        <f>J234</f>
        <v>0</v>
      </c>
      <c r="K72" s="171"/>
      <c r="L72" s="17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3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3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33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109</v>
      </c>
      <c r="D79" s="42"/>
      <c r="E79" s="42"/>
      <c r="F79" s="42"/>
      <c r="G79" s="42"/>
      <c r="H79" s="42"/>
      <c r="I79" s="42"/>
      <c r="J79" s="42"/>
      <c r="K79" s="42"/>
      <c r="L79" s="133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3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33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59" t="str">
        <f>E7</f>
        <v>SPŠ dopravní Plzeň – výměna střešní krytiny</v>
      </c>
      <c r="F82" s="34"/>
      <c r="G82" s="34"/>
      <c r="H82" s="34"/>
      <c r="I82" s="42"/>
      <c r="J82" s="42"/>
      <c r="K82" s="42"/>
      <c r="L82" s="133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90</v>
      </c>
      <c r="D83" s="42"/>
      <c r="E83" s="42"/>
      <c r="F83" s="42"/>
      <c r="G83" s="42"/>
      <c r="H83" s="42"/>
      <c r="I83" s="42"/>
      <c r="J83" s="42"/>
      <c r="K83" s="42"/>
      <c r="L83" s="133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>23. - Pavilon 3 - 2</v>
      </c>
      <c r="F84" s="42"/>
      <c r="G84" s="42"/>
      <c r="H84" s="42"/>
      <c r="I84" s="42"/>
      <c r="J84" s="42"/>
      <c r="K84" s="42"/>
      <c r="L84" s="133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3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F12</f>
        <v>Karlovarská 99, Plzeň</v>
      </c>
      <c r="G86" s="42"/>
      <c r="H86" s="42"/>
      <c r="I86" s="34" t="s">
        <v>23</v>
      </c>
      <c r="J86" s="74" t="str">
        <f>IF(J12="","",J12)</f>
        <v>20. 1. 2021</v>
      </c>
      <c r="K86" s="42"/>
      <c r="L86" s="133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3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E15</f>
        <v>Střední průmyslová škola dopravní, Plzeň</v>
      </c>
      <c r="G88" s="42"/>
      <c r="H88" s="42"/>
      <c r="I88" s="34" t="s">
        <v>31</v>
      </c>
      <c r="J88" s="38" t="str">
        <f>E21</f>
        <v>PLANSTAV a.s.</v>
      </c>
      <c r="K88" s="42"/>
      <c r="L88" s="133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IF(E18="","",E18)</f>
        <v>Vyplň údaj</v>
      </c>
      <c r="G89" s="42"/>
      <c r="H89" s="42"/>
      <c r="I89" s="34" t="s">
        <v>34</v>
      </c>
      <c r="J89" s="38" t="str">
        <f>E24</f>
        <v>Michal Jirka</v>
      </c>
      <c r="K89" s="42"/>
      <c r="L89" s="133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3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76"/>
      <c r="B91" s="177"/>
      <c r="C91" s="178" t="s">
        <v>110</v>
      </c>
      <c r="D91" s="179" t="s">
        <v>57</v>
      </c>
      <c r="E91" s="179" t="s">
        <v>53</v>
      </c>
      <c r="F91" s="179" t="s">
        <v>54</v>
      </c>
      <c r="G91" s="179" t="s">
        <v>111</v>
      </c>
      <c r="H91" s="179" t="s">
        <v>112</v>
      </c>
      <c r="I91" s="179" t="s">
        <v>113</v>
      </c>
      <c r="J91" s="179" t="s">
        <v>94</v>
      </c>
      <c r="K91" s="180" t="s">
        <v>114</v>
      </c>
      <c r="L91" s="181"/>
      <c r="M91" s="94" t="s">
        <v>19</v>
      </c>
      <c r="N91" s="95" t="s">
        <v>42</v>
      </c>
      <c r="O91" s="95" t="s">
        <v>115</v>
      </c>
      <c r="P91" s="95" t="s">
        <v>116</v>
      </c>
      <c r="Q91" s="95" t="s">
        <v>117</v>
      </c>
      <c r="R91" s="95" t="s">
        <v>118</v>
      </c>
      <c r="S91" s="95" t="s">
        <v>119</v>
      </c>
      <c r="T91" s="96" t="s">
        <v>120</v>
      </c>
      <c r="U91" s="176"/>
      <c r="V91" s="176"/>
      <c r="W91" s="176"/>
      <c r="X91" s="176"/>
      <c r="Y91" s="176"/>
      <c r="Z91" s="176"/>
      <c r="AA91" s="176"/>
      <c r="AB91" s="176"/>
      <c r="AC91" s="176"/>
      <c r="AD91" s="176"/>
      <c r="AE91" s="176"/>
    </row>
    <row r="92" s="2" customFormat="1" ht="22.8" customHeight="1">
      <c r="A92" s="40"/>
      <c r="B92" s="41"/>
      <c r="C92" s="101" t="s">
        <v>121</v>
      </c>
      <c r="D92" s="42"/>
      <c r="E92" s="42"/>
      <c r="F92" s="42"/>
      <c r="G92" s="42"/>
      <c r="H92" s="42"/>
      <c r="I92" s="42"/>
      <c r="J92" s="182">
        <f>BK92</f>
        <v>0</v>
      </c>
      <c r="K92" s="42"/>
      <c r="L92" s="46"/>
      <c r="M92" s="97"/>
      <c r="N92" s="183"/>
      <c r="O92" s="98"/>
      <c r="P92" s="184">
        <f>P93+P114</f>
        <v>0</v>
      </c>
      <c r="Q92" s="98"/>
      <c r="R92" s="184">
        <f>R93+R114</f>
        <v>10.245532190000001</v>
      </c>
      <c r="S92" s="98"/>
      <c r="T92" s="185">
        <f>T93+T114</f>
        <v>1.207625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71</v>
      </c>
      <c r="AU92" s="19" t="s">
        <v>95</v>
      </c>
      <c r="BK92" s="186">
        <f>BK93+BK114</f>
        <v>0</v>
      </c>
    </row>
    <row r="93" s="12" customFormat="1" ht="25.92" customHeight="1">
      <c r="A93" s="12"/>
      <c r="B93" s="187"/>
      <c r="C93" s="188"/>
      <c r="D93" s="189" t="s">
        <v>71</v>
      </c>
      <c r="E93" s="190" t="s">
        <v>122</v>
      </c>
      <c r="F93" s="190" t="s">
        <v>123</v>
      </c>
      <c r="G93" s="188"/>
      <c r="H93" s="188"/>
      <c r="I93" s="191"/>
      <c r="J93" s="192">
        <f>BK93</f>
        <v>0</v>
      </c>
      <c r="K93" s="188"/>
      <c r="L93" s="193"/>
      <c r="M93" s="194"/>
      <c r="N93" s="195"/>
      <c r="O93" s="195"/>
      <c r="P93" s="196">
        <f>P94+P101+P111</f>
        <v>0</v>
      </c>
      <c r="Q93" s="195"/>
      <c r="R93" s="196">
        <f>R94+R101+R111</f>
        <v>0.0017600000000000001</v>
      </c>
      <c r="S93" s="195"/>
      <c r="T93" s="197">
        <f>T94+T101+T111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80</v>
      </c>
      <c r="AT93" s="199" t="s">
        <v>71</v>
      </c>
      <c r="AU93" s="199" t="s">
        <v>72</v>
      </c>
      <c r="AY93" s="198" t="s">
        <v>124</v>
      </c>
      <c r="BK93" s="200">
        <f>BK94+BK101+BK111</f>
        <v>0</v>
      </c>
    </row>
    <row r="94" s="12" customFormat="1" ht="22.8" customHeight="1">
      <c r="A94" s="12"/>
      <c r="B94" s="187"/>
      <c r="C94" s="188"/>
      <c r="D94" s="189" t="s">
        <v>71</v>
      </c>
      <c r="E94" s="201" t="s">
        <v>125</v>
      </c>
      <c r="F94" s="201" t="s">
        <v>126</v>
      </c>
      <c r="G94" s="188"/>
      <c r="H94" s="188"/>
      <c r="I94" s="191"/>
      <c r="J94" s="202">
        <f>BK94</f>
        <v>0</v>
      </c>
      <c r="K94" s="188"/>
      <c r="L94" s="193"/>
      <c r="M94" s="194"/>
      <c r="N94" s="195"/>
      <c r="O94" s="195"/>
      <c r="P94" s="196">
        <f>P95</f>
        <v>0</v>
      </c>
      <c r="Q94" s="195"/>
      <c r="R94" s="196">
        <f>R95</f>
        <v>0.0017600000000000001</v>
      </c>
      <c r="S94" s="195"/>
      <c r="T94" s="197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8" t="s">
        <v>80</v>
      </c>
      <c r="AT94" s="199" t="s">
        <v>71</v>
      </c>
      <c r="AU94" s="199" t="s">
        <v>80</v>
      </c>
      <c r="AY94" s="198" t="s">
        <v>124</v>
      </c>
      <c r="BK94" s="200">
        <f>BK95</f>
        <v>0</v>
      </c>
    </row>
    <row r="95" s="12" customFormat="1" ht="20.88" customHeight="1">
      <c r="A95" s="12"/>
      <c r="B95" s="187"/>
      <c r="C95" s="188"/>
      <c r="D95" s="189" t="s">
        <v>71</v>
      </c>
      <c r="E95" s="201" t="s">
        <v>127</v>
      </c>
      <c r="F95" s="201" t="s">
        <v>128</v>
      </c>
      <c r="G95" s="188"/>
      <c r="H95" s="188"/>
      <c r="I95" s="191"/>
      <c r="J95" s="202">
        <f>BK95</f>
        <v>0</v>
      </c>
      <c r="K95" s="188"/>
      <c r="L95" s="193"/>
      <c r="M95" s="194"/>
      <c r="N95" s="195"/>
      <c r="O95" s="195"/>
      <c r="P95" s="196">
        <f>SUM(P96:P100)</f>
        <v>0</v>
      </c>
      <c r="Q95" s="195"/>
      <c r="R95" s="196">
        <f>SUM(R96:R100)</f>
        <v>0.0017600000000000001</v>
      </c>
      <c r="S95" s="195"/>
      <c r="T95" s="197">
        <f>SUM(T96:T100)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8" t="s">
        <v>80</v>
      </c>
      <c r="AT95" s="199" t="s">
        <v>71</v>
      </c>
      <c r="AU95" s="199" t="s">
        <v>82</v>
      </c>
      <c r="AY95" s="198" t="s">
        <v>124</v>
      </c>
      <c r="BK95" s="200">
        <f>SUM(BK96:BK100)</f>
        <v>0</v>
      </c>
    </row>
    <row r="96" s="2" customFormat="1" ht="16.5" customHeight="1">
      <c r="A96" s="40"/>
      <c r="B96" s="41"/>
      <c r="C96" s="203" t="s">
        <v>80</v>
      </c>
      <c r="D96" s="203" t="s">
        <v>129</v>
      </c>
      <c r="E96" s="204" t="s">
        <v>130</v>
      </c>
      <c r="F96" s="205" t="s">
        <v>131</v>
      </c>
      <c r="G96" s="206" t="s">
        <v>132</v>
      </c>
      <c r="H96" s="207">
        <v>16</v>
      </c>
      <c r="I96" s="208"/>
      <c r="J96" s="209">
        <f>ROUND(I96*H96,2)</f>
        <v>0</v>
      </c>
      <c r="K96" s="205" t="s">
        <v>133</v>
      </c>
      <c r="L96" s="46"/>
      <c r="M96" s="210" t="s">
        <v>19</v>
      </c>
      <c r="N96" s="211" t="s">
        <v>43</v>
      </c>
      <c r="O96" s="86"/>
      <c r="P96" s="212">
        <f>O96*H96</f>
        <v>0</v>
      </c>
      <c r="Q96" s="212">
        <v>1.0000000000000001E-05</v>
      </c>
      <c r="R96" s="212">
        <f>Q96*H96</f>
        <v>0.00016000000000000001</v>
      </c>
      <c r="S96" s="212">
        <v>0</v>
      </c>
      <c r="T96" s="213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4" t="s">
        <v>134</v>
      </c>
      <c r="AT96" s="214" t="s">
        <v>129</v>
      </c>
      <c r="AU96" s="214" t="s">
        <v>135</v>
      </c>
      <c r="AY96" s="19" t="s">
        <v>124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9" t="s">
        <v>80</v>
      </c>
      <c r="BK96" s="215">
        <f>ROUND(I96*H96,2)</f>
        <v>0</v>
      </c>
      <c r="BL96" s="19" t="s">
        <v>134</v>
      </c>
      <c r="BM96" s="214" t="s">
        <v>136</v>
      </c>
    </row>
    <row r="97" s="2" customFormat="1">
      <c r="A97" s="40"/>
      <c r="B97" s="41"/>
      <c r="C97" s="42"/>
      <c r="D97" s="216" t="s">
        <v>137</v>
      </c>
      <c r="E97" s="42"/>
      <c r="F97" s="217" t="s">
        <v>138</v>
      </c>
      <c r="G97" s="42"/>
      <c r="H97" s="42"/>
      <c r="I97" s="218"/>
      <c r="J97" s="42"/>
      <c r="K97" s="42"/>
      <c r="L97" s="46"/>
      <c r="M97" s="219"/>
      <c r="N97" s="220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137</v>
      </c>
      <c r="AU97" s="19" t="s">
        <v>135</v>
      </c>
    </row>
    <row r="98" s="13" customFormat="1">
      <c r="A98" s="13"/>
      <c r="B98" s="221"/>
      <c r="C98" s="222"/>
      <c r="D98" s="216" t="s">
        <v>139</v>
      </c>
      <c r="E98" s="223" t="s">
        <v>19</v>
      </c>
      <c r="F98" s="224" t="s">
        <v>140</v>
      </c>
      <c r="G98" s="222"/>
      <c r="H98" s="225">
        <v>16</v>
      </c>
      <c r="I98" s="226"/>
      <c r="J98" s="222"/>
      <c r="K98" s="222"/>
      <c r="L98" s="227"/>
      <c r="M98" s="228"/>
      <c r="N98" s="229"/>
      <c r="O98" s="229"/>
      <c r="P98" s="229"/>
      <c r="Q98" s="229"/>
      <c r="R98" s="229"/>
      <c r="S98" s="229"/>
      <c r="T98" s="23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1" t="s">
        <v>139</v>
      </c>
      <c r="AU98" s="231" t="s">
        <v>135</v>
      </c>
      <c r="AV98" s="13" t="s">
        <v>82</v>
      </c>
      <c r="AW98" s="13" t="s">
        <v>33</v>
      </c>
      <c r="AX98" s="13" t="s">
        <v>80</v>
      </c>
      <c r="AY98" s="231" t="s">
        <v>124</v>
      </c>
    </row>
    <row r="99" s="2" customFormat="1" ht="16.5" customHeight="1">
      <c r="A99" s="40"/>
      <c r="B99" s="41"/>
      <c r="C99" s="203" t="s">
        <v>82</v>
      </c>
      <c r="D99" s="203" t="s">
        <v>129</v>
      </c>
      <c r="E99" s="204" t="s">
        <v>141</v>
      </c>
      <c r="F99" s="205" t="s">
        <v>142</v>
      </c>
      <c r="G99" s="206" t="s">
        <v>132</v>
      </c>
      <c r="H99" s="207">
        <v>16</v>
      </c>
      <c r="I99" s="208"/>
      <c r="J99" s="209">
        <f>ROUND(I99*H99,2)</f>
        <v>0</v>
      </c>
      <c r="K99" s="205" t="s">
        <v>133</v>
      </c>
      <c r="L99" s="46"/>
      <c r="M99" s="210" t="s">
        <v>19</v>
      </c>
      <c r="N99" s="211" t="s">
        <v>43</v>
      </c>
      <c r="O99" s="86"/>
      <c r="P99" s="212">
        <f>O99*H99</f>
        <v>0</v>
      </c>
      <c r="Q99" s="212">
        <v>0.00010000000000000001</v>
      </c>
      <c r="R99" s="212">
        <f>Q99*H99</f>
        <v>0.0016000000000000001</v>
      </c>
      <c r="S99" s="212">
        <v>0</v>
      </c>
      <c r="T99" s="213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4" t="s">
        <v>134</v>
      </c>
      <c r="AT99" s="214" t="s">
        <v>129</v>
      </c>
      <c r="AU99" s="214" t="s">
        <v>135</v>
      </c>
      <c r="AY99" s="19" t="s">
        <v>124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9" t="s">
        <v>80</v>
      </c>
      <c r="BK99" s="215">
        <f>ROUND(I99*H99,2)</f>
        <v>0</v>
      </c>
      <c r="BL99" s="19" t="s">
        <v>134</v>
      </c>
      <c r="BM99" s="214" t="s">
        <v>143</v>
      </c>
    </row>
    <row r="100" s="2" customFormat="1">
      <c r="A100" s="40"/>
      <c r="B100" s="41"/>
      <c r="C100" s="42"/>
      <c r="D100" s="216" t="s">
        <v>137</v>
      </c>
      <c r="E100" s="42"/>
      <c r="F100" s="217" t="s">
        <v>144</v>
      </c>
      <c r="G100" s="42"/>
      <c r="H100" s="42"/>
      <c r="I100" s="218"/>
      <c r="J100" s="42"/>
      <c r="K100" s="42"/>
      <c r="L100" s="46"/>
      <c r="M100" s="219"/>
      <c r="N100" s="220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137</v>
      </c>
      <c r="AU100" s="19" t="s">
        <v>135</v>
      </c>
    </row>
    <row r="101" s="12" customFormat="1" ht="22.8" customHeight="1">
      <c r="A101" s="12"/>
      <c r="B101" s="187"/>
      <c r="C101" s="188"/>
      <c r="D101" s="189" t="s">
        <v>71</v>
      </c>
      <c r="E101" s="201" t="s">
        <v>145</v>
      </c>
      <c r="F101" s="201" t="s">
        <v>146</v>
      </c>
      <c r="G101" s="188"/>
      <c r="H101" s="188"/>
      <c r="I101" s="191"/>
      <c r="J101" s="202">
        <f>BK101</f>
        <v>0</v>
      </c>
      <c r="K101" s="188"/>
      <c r="L101" s="193"/>
      <c r="M101" s="194"/>
      <c r="N101" s="195"/>
      <c r="O101" s="195"/>
      <c r="P101" s="196">
        <f>SUM(P102:P110)</f>
        <v>0</v>
      </c>
      <c r="Q101" s="195"/>
      <c r="R101" s="196">
        <f>SUM(R102:R110)</f>
        <v>0</v>
      </c>
      <c r="S101" s="195"/>
      <c r="T101" s="197">
        <f>SUM(T102:T110)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8" t="s">
        <v>80</v>
      </c>
      <c r="AT101" s="199" t="s">
        <v>71</v>
      </c>
      <c r="AU101" s="199" t="s">
        <v>80</v>
      </c>
      <c r="AY101" s="198" t="s">
        <v>124</v>
      </c>
      <c r="BK101" s="200">
        <f>SUM(BK102:BK110)</f>
        <v>0</v>
      </c>
    </row>
    <row r="102" s="2" customFormat="1" ht="21.75" customHeight="1">
      <c r="A102" s="40"/>
      <c r="B102" s="41"/>
      <c r="C102" s="203" t="s">
        <v>135</v>
      </c>
      <c r="D102" s="203" t="s">
        <v>129</v>
      </c>
      <c r="E102" s="204" t="s">
        <v>147</v>
      </c>
      <c r="F102" s="205" t="s">
        <v>148</v>
      </c>
      <c r="G102" s="206" t="s">
        <v>149</v>
      </c>
      <c r="H102" s="207">
        <v>1.208</v>
      </c>
      <c r="I102" s="208"/>
      <c r="J102" s="209">
        <f>ROUND(I102*H102,2)</f>
        <v>0</v>
      </c>
      <c r="K102" s="205" t="s">
        <v>133</v>
      </c>
      <c r="L102" s="46"/>
      <c r="M102" s="210" t="s">
        <v>19</v>
      </c>
      <c r="N102" s="211" t="s">
        <v>43</v>
      </c>
      <c r="O102" s="86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4" t="s">
        <v>134</v>
      </c>
      <c r="AT102" s="214" t="s">
        <v>129</v>
      </c>
      <c r="AU102" s="214" t="s">
        <v>82</v>
      </c>
      <c r="AY102" s="19" t="s">
        <v>124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9" t="s">
        <v>80</v>
      </c>
      <c r="BK102" s="215">
        <f>ROUND(I102*H102,2)</f>
        <v>0</v>
      </c>
      <c r="BL102" s="19" t="s">
        <v>134</v>
      </c>
      <c r="BM102" s="214" t="s">
        <v>150</v>
      </c>
    </row>
    <row r="103" s="2" customFormat="1">
      <c r="A103" s="40"/>
      <c r="B103" s="41"/>
      <c r="C103" s="42"/>
      <c r="D103" s="216" t="s">
        <v>137</v>
      </c>
      <c r="E103" s="42"/>
      <c r="F103" s="217" t="s">
        <v>151</v>
      </c>
      <c r="G103" s="42"/>
      <c r="H103" s="42"/>
      <c r="I103" s="218"/>
      <c r="J103" s="42"/>
      <c r="K103" s="42"/>
      <c r="L103" s="46"/>
      <c r="M103" s="219"/>
      <c r="N103" s="220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137</v>
      </c>
      <c r="AU103" s="19" t="s">
        <v>82</v>
      </c>
    </row>
    <row r="104" s="2" customFormat="1" ht="16.5" customHeight="1">
      <c r="A104" s="40"/>
      <c r="B104" s="41"/>
      <c r="C104" s="203" t="s">
        <v>134</v>
      </c>
      <c r="D104" s="203" t="s">
        <v>129</v>
      </c>
      <c r="E104" s="204" t="s">
        <v>152</v>
      </c>
      <c r="F104" s="205" t="s">
        <v>153</v>
      </c>
      <c r="G104" s="206" t="s">
        <v>149</v>
      </c>
      <c r="H104" s="207">
        <v>1.208</v>
      </c>
      <c r="I104" s="208"/>
      <c r="J104" s="209">
        <f>ROUND(I104*H104,2)</f>
        <v>0</v>
      </c>
      <c r="K104" s="205" t="s">
        <v>133</v>
      </c>
      <c r="L104" s="46"/>
      <c r="M104" s="210" t="s">
        <v>19</v>
      </c>
      <c r="N104" s="211" t="s">
        <v>43</v>
      </c>
      <c r="O104" s="86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4" t="s">
        <v>134</v>
      </c>
      <c r="AT104" s="214" t="s">
        <v>129</v>
      </c>
      <c r="AU104" s="214" t="s">
        <v>82</v>
      </c>
      <c r="AY104" s="19" t="s">
        <v>124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9" t="s">
        <v>80</v>
      </c>
      <c r="BK104" s="215">
        <f>ROUND(I104*H104,2)</f>
        <v>0</v>
      </c>
      <c r="BL104" s="19" t="s">
        <v>134</v>
      </c>
      <c r="BM104" s="214" t="s">
        <v>154</v>
      </c>
    </row>
    <row r="105" s="2" customFormat="1">
      <c r="A105" s="40"/>
      <c r="B105" s="41"/>
      <c r="C105" s="42"/>
      <c r="D105" s="216" t="s">
        <v>137</v>
      </c>
      <c r="E105" s="42"/>
      <c r="F105" s="217" t="s">
        <v>155</v>
      </c>
      <c r="G105" s="42"/>
      <c r="H105" s="42"/>
      <c r="I105" s="218"/>
      <c r="J105" s="42"/>
      <c r="K105" s="42"/>
      <c r="L105" s="46"/>
      <c r="M105" s="219"/>
      <c r="N105" s="220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137</v>
      </c>
      <c r="AU105" s="19" t="s">
        <v>82</v>
      </c>
    </row>
    <row r="106" s="2" customFormat="1" ht="16.5" customHeight="1">
      <c r="A106" s="40"/>
      <c r="B106" s="41"/>
      <c r="C106" s="203" t="s">
        <v>156</v>
      </c>
      <c r="D106" s="203" t="s">
        <v>129</v>
      </c>
      <c r="E106" s="204" t="s">
        <v>157</v>
      </c>
      <c r="F106" s="205" t="s">
        <v>158</v>
      </c>
      <c r="G106" s="206" t="s">
        <v>149</v>
      </c>
      <c r="H106" s="207">
        <v>22.952000000000002</v>
      </c>
      <c r="I106" s="208"/>
      <c r="J106" s="209">
        <f>ROUND(I106*H106,2)</f>
        <v>0</v>
      </c>
      <c r="K106" s="205" t="s">
        <v>133</v>
      </c>
      <c r="L106" s="46"/>
      <c r="M106" s="210" t="s">
        <v>19</v>
      </c>
      <c r="N106" s="211" t="s">
        <v>43</v>
      </c>
      <c r="O106" s="86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4" t="s">
        <v>134</v>
      </c>
      <c r="AT106" s="214" t="s">
        <v>129</v>
      </c>
      <c r="AU106" s="214" t="s">
        <v>82</v>
      </c>
      <c r="AY106" s="19" t="s">
        <v>124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9" t="s">
        <v>80</v>
      </c>
      <c r="BK106" s="215">
        <f>ROUND(I106*H106,2)</f>
        <v>0</v>
      </c>
      <c r="BL106" s="19" t="s">
        <v>134</v>
      </c>
      <c r="BM106" s="214" t="s">
        <v>159</v>
      </c>
    </row>
    <row r="107" s="2" customFormat="1">
      <c r="A107" s="40"/>
      <c r="B107" s="41"/>
      <c r="C107" s="42"/>
      <c r="D107" s="216" t="s">
        <v>137</v>
      </c>
      <c r="E107" s="42"/>
      <c r="F107" s="217" t="s">
        <v>160</v>
      </c>
      <c r="G107" s="42"/>
      <c r="H107" s="42"/>
      <c r="I107" s="218"/>
      <c r="J107" s="42"/>
      <c r="K107" s="42"/>
      <c r="L107" s="46"/>
      <c r="M107" s="219"/>
      <c r="N107" s="220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137</v>
      </c>
      <c r="AU107" s="19" t="s">
        <v>82</v>
      </c>
    </row>
    <row r="108" s="13" customFormat="1">
      <c r="A108" s="13"/>
      <c r="B108" s="221"/>
      <c r="C108" s="222"/>
      <c r="D108" s="216" t="s">
        <v>139</v>
      </c>
      <c r="E108" s="222"/>
      <c r="F108" s="224" t="s">
        <v>161</v>
      </c>
      <c r="G108" s="222"/>
      <c r="H108" s="225">
        <v>22.952000000000002</v>
      </c>
      <c r="I108" s="226"/>
      <c r="J108" s="222"/>
      <c r="K108" s="222"/>
      <c r="L108" s="227"/>
      <c r="M108" s="228"/>
      <c r="N108" s="229"/>
      <c r="O108" s="229"/>
      <c r="P108" s="229"/>
      <c r="Q108" s="229"/>
      <c r="R108" s="229"/>
      <c r="S108" s="229"/>
      <c r="T108" s="23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1" t="s">
        <v>139</v>
      </c>
      <c r="AU108" s="231" t="s">
        <v>82</v>
      </c>
      <c r="AV108" s="13" t="s">
        <v>82</v>
      </c>
      <c r="AW108" s="13" t="s">
        <v>4</v>
      </c>
      <c r="AX108" s="13" t="s">
        <v>80</v>
      </c>
      <c r="AY108" s="231" t="s">
        <v>124</v>
      </c>
    </row>
    <row r="109" s="2" customFormat="1" ht="21.75" customHeight="1">
      <c r="A109" s="40"/>
      <c r="B109" s="41"/>
      <c r="C109" s="203" t="s">
        <v>162</v>
      </c>
      <c r="D109" s="203" t="s">
        <v>129</v>
      </c>
      <c r="E109" s="204" t="s">
        <v>163</v>
      </c>
      <c r="F109" s="205" t="s">
        <v>164</v>
      </c>
      <c r="G109" s="206" t="s">
        <v>149</v>
      </c>
      <c r="H109" s="207">
        <v>1.208</v>
      </c>
      <c r="I109" s="208"/>
      <c r="J109" s="209">
        <f>ROUND(I109*H109,2)</f>
        <v>0</v>
      </c>
      <c r="K109" s="205" t="s">
        <v>133</v>
      </c>
      <c r="L109" s="46"/>
      <c r="M109" s="210" t="s">
        <v>19</v>
      </c>
      <c r="N109" s="211" t="s">
        <v>43</v>
      </c>
      <c r="O109" s="86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4" t="s">
        <v>134</v>
      </c>
      <c r="AT109" s="214" t="s">
        <v>129</v>
      </c>
      <c r="AU109" s="214" t="s">
        <v>82</v>
      </c>
      <c r="AY109" s="19" t="s">
        <v>124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9" t="s">
        <v>80</v>
      </c>
      <c r="BK109" s="215">
        <f>ROUND(I109*H109,2)</f>
        <v>0</v>
      </c>
      <c r="BL109" s="19" t="s">
        <v>134</v>
      </c>
      <c r="BM109" s="214" t="s">
        <v>165</v>
      </c>
    </row>
    <row r="110" s="2" customFormat="1">
      <c r="A110" s="40"/>
      <c r="B110" s="41"/>
      <c r="C110" s="42"/>
      <c r="D110" s="216" t="s">
        <v>137</v>
      </c>
      <c r="E110" s="42"/>
      <c r="F110" s="217" t="s">
        <v>166</v>
      </c>
      <c r="G110" s="42"/>
      <c r="H110" s="42"/>
      <c r="I110" s="218"/>
      <c r="J110" s="42"/>
      <c r="K110" s="42"/>
      <c r="L110" s="46"/>
      <c r="M110" s="219"/>
      <c r="N110" s="220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137</v>
      </c>
      <c r="AU110" s="19" t="s">
        <v>82</v>
      </c>
    </row>
    <row r="111" s="12" customFormat="1" ht="22.8" customHeight="1">
      <c r="A111" s="12"/>
      <c r="B111" s="187"/>
      <c r="C111" s="188"/>
      <c r="D111" s="189" t="s">
        <v>71</v>
      </c>
      <c r="E111" s="201" t="s">
        <v>167</v>
      </c>
      <c r="F111" s="201" t="s">
        <v>168</v>
      </c>
      <c r="G111" s="188"/>
      <c r="H111" s="188"/>
      <c r="I111" s="191"/>
      <c r="J111" s="202">
        <f>BK111</f>
        <v>0</v>
      </c>
      <c r="K111" s="188"/>
      <c r="L111" s="193"/>
      <c r="M111" s="194"/>
      <c r="N111" s="195"/>
      <c r="O111" s="195"/>
      <c r="P111" s="196">
        <f>SUM(P112:P113)</f>
        <v>0</v>
      </c>
      <c r="Q111" s="195"/>
      <c r="R111" s="196">
        <f>SUM(R112:R113)</f>
        <v>0</v>
      </c>
      <c r="S111" s="195"/>
      <c r="T111" s="197">
        <f>SUM(T112:T113)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8" t="s">
        <v>80</v>
      </c>
      <c r="AT111" s="199" t="s">
        <v>71</v>
      </c>
      <c r="AU111" s="199" t="s">
        <v>80</v>
      </c>
      <c r="AY111" s="198" t="s">
        <v>124</v>
      </c>
      <c r="BK111" s="200">
        <f>SUM(BK112:BK113)</f>
        <v>0</v>
      </c>
    </row>
    <row r="112" s="2" customFormat="1" ht="16.5" customHeight="1">
      <c r="A112" s="40"/>
      <c r="B112" s="41"/>
      <c r="C112" s="203" t="s">
        <v>169</v>
      </c>
      <c r="D112" s="203" t="s">
        <v>129</v>
      </c>
      <c r="E112" s="204" t="s">
        <v>170</v>
      </c>
      <c r="F112" s="205" t="s">
        <v>171</v>
      </c>
      <c r="G112" s="206" t="s">
        <v>149</v>
      </c>
      <c r="H112" s="207">
        <v>0.002</v>
      </c>
      <c r="I112" s="208"/>
      <c r="J112" s="209">
        <f>ROUND(I112*H112,2)</f>
        <v>0</v>
      </c>
      <c r="K112" s="205" t="s">
        <v>133</v>
      </c>
      <c r="L112" s="46"/>
      <c r="M112" s="210" t="s">
        <v>19</v>
      </c>
      <c r="N112" s="211" t="s">
        <v>43</v>
      </c>
      <c r="O112" s="86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4" t="s">
        <v>134</v>
      </c>
      <c r="AT112" s="214" t="s">
        <v>129</v>
      </c>
      <c r="AU112" s="214" t="s">
        <v>82</v>
      </c>
      <c r="AY112" s="19" t="s">
        <v>124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9" t="s">
        <v>80</v>
      </c>
      <c r="BK112" s="215">
        <f>ROUND(I112*H112,2)</f>
        <v>0</v>
      </c>
      <c r="BL112" s="19" t="s">
        <v>134</v>
      </c>
      <c r="BM112" s="214" t="s">
        <v>172</v>
      </c>
    </row>
    <row r="113" s="2" customFormat="1">
      <c r="A113" s="40"/>
      <c r="B113" s="41"/>
      <c r="C113" s="42"/>
      <c r="D113" s="216" t="s">
        <v>137</v>
      </c>
      <c r="E113" s="42"/>
      <c r="F113" s="217" t="s">
        <v>173</v>
      </c>
      <c r="G113" s="42"/>
      <c r="H113" s="42"/>
      <c r="I113" s="218"/>
      <c r="J113" s="42"/>
      <c r="K113" s="42"/>
      <c r="L113" s="46"/>
      <c r="M113" s="219"/>
      <c r="N113" s="220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137</v>
      </c>
      <c r="AU113" s="19" t="s">
        <v>82</v>
      </c>
    </row>
    <row r="114" s="12" customFormat="1" ht="25.92" customHeight="1">
      <c r="A114" s="12"/>
      <c r="B114" s="187"/>
      <c r="C114" s="188"/>
      <c r="D114" s="189" t="s">
        <v>71</v>
      </c>
      <c r="E114" s="190" t="s">
        <v>174</v>
      </c>
      <c r="F114" s="190" t="s">
        <v>175</v>
      </c>
      <c r="G114" s="188"/>
      <c r="H114" s="188"/>
      <c r="I114" s="191"/>
      <c r="J114" s="192">
        <f>BK114</f>
        <v>0</v>
      </c>
      <c r="K114" s="188"/>
      <c r="L114" s="193"/>
      <c r="M114" s="194"/>
      <c r="N114" s="195"/>
      <c r="O114" s="195"/>
      <c r="P114" s="196">
        <f>P115+P145+P175+P190+P198+P204+P234</f>
        <v>0</v>
      </c>
      <c r="Q114" s="195"/>
      <c r="R114" s="196">
        <f>R115+R145+R175+R190+R198+R204+R234</f>
        <v>10.24377219</v>
      </c>
      <c r="S114" s="195"/>
      <c r="T114" s="197">
        <f>T115+T145+T175+T190+T198+T204+T234</f>
        <v>1.207625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8" t="s">
        <v>82</v>
      </c>
      <c r="AT114" s="199" t="s">
        <v>71</v>
      </c>
      <c r="AU114" s="199" t="s">
        <v>72</v>
      </c>
      <c r="AY114" s="198" t="s">
        <v>124</v>
      </c>
      <c r="BK114" s="200">
        <f>BK115+BK145+BK175+BK190+BK198+BK204+BK234</f>
        <v>0</v>
      </c>
    </row>
    <row r="115" s="12" customFormat="1" ht="22.8" customHeight="1">
      <c r="A115" s="12"/>
      <c r="B115" s="187"/>
      <c r="C115" s="188"/>
      <c r="D115" s="189" t="s">
        <v>71</v>
      </c>
      <c r="E115" s="201" t="s">
        <v>176</v>
      </c>
      <c r="F115" s="201" t="s">
        <v>177</v>
      </c>
      <c r="G115" s="188"/>
      <c r="H115" s="188"/>
      <c r="I115" s="191"/>
      <c r="J115" s="202">
        <f>BK115</f>
        <v>0</v>
      </c>
      <c r="K115" s="188"/>
      <c r="L115" s="193"/>
      <c r="M115" s="194"/>
      <c r="N115" s="195"/>
      <c r="O115" s="195"/>
      <c r="P115" s="196">
        <f>SUM(P116:P144)</f>
        <v>0</v>
      </c>
      <c r="Q115" s="195"/>
      <c r="R115" s="196">
        <f>SUM(R116:R144)</f>
        <v>6.1621087400000008</v>
      </c>
      <c r="S115" s="195"/>
      <c r="T115" s="197">
        <f>SUM(T116:T144)</f>
        <v>0.91583999999999999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8" t="s">
        <v>82</v>
      </c>
      <c r="AT115" s="199" t="s">
        <v>71</v>
      </c>
      <c r="AU115" s="199" t="s">
        <v>80</v>
      </c>
      <c r="AY115" s="198" t="s">
        <v>124</v>
      </c>
      <c r="BK115" s="200">
        <f>SUM(BK116:BK144)</f>
        <v>0</v>
      </c>
    </row>
    <row r="116" s="2" customFormat="1" ht="16.5" customHeight="1">
      <c r="A116" s="40"/>
      <c r="B116" s="41"/>
      <c r="C116" s="203" t="s">
        <v>178</v>
      </c>
      <c r="D116" s="203" t="s">
        <v>129</v>
      </c>
      <c r="E116" s="204" t="s">
        <v>179</v>
      </c>
      <c r="F116" s="205" t="s">
        <v>180</v>
      </c>
      <c r="G116" s="206" t="s">
        <v>181</v>
      </c>
      <c r="H116" s="207">
        <v>456.26999999999998</v>
      </c>
      <c r="I116" s="208"/>
      <c r="J116" s="209">
        <f>ROUND(I116*H116,2)</f>
        <v>0</v>
      </c>
      <c r="K116" s="205" t="s">
        <v>133</v>
      </c>
      <c r="L116" s="46"/>
      <c r="M116" s="210" t="s">
        <v>19</v>
      </c>
      <c r="N116" s="211" t="s">
        <v>43</v>
      </c>
      <c r="O116" s="86"/>
      <c r="P116" s="212">
        <f>O116*H116</f>
        <v>0</v>
      </c>
      <c r="Q116" s="212">
        <v>0</v>
      </c>
      <c r="R116" s="212">
        <f>Q116*H116</f>
        <v>0</v>
      </c>
      <c r="S116" s="212">
        <v>0.002</v>
      </c>
      <c r="T116" s="213">
        <f>S116*H116</f>
        <v>0.91254000000000002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4" t="s">
        <v>182</v>
      </c>
      <c r="AT116" s="214" t="s">
        <v>129</v>
      </c>
      <c r="AU116" s="214" t="s">
        <v>82</v>
      </c>
      <c r="AY116" s="19" t="s">
        <v>124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9" t="s">
        <v>80</v>
      </c>
      <c r="BK116" s="215">
        <f>ROUND(I116*H116,2)</f>
        <v>0</v>
      </c>
      <c r="BL116" s="19" t="s">
        <v>182</v>
      </c>
      <c r="BM116" s="214" t="s">
        <v>183</v>
      </c>
    </row>
    <row r="117" s="2" customFormat="1">
      <c r="A117" s="40"/>
      <c r="B117" s="41"/>
      <c r="C117" s="42"/>
      <c r="D117" s="216" t="s">
        <v>137</v>
      </c>
      <c r="E117" s="42"/>
      <c r="F117" s="217" t="s">
        <v>184</v>
      </c>
      <c r="G117" s="42"/>
      <c r="H117" s="42"/>
      <c r="I117" s="218"/>
      <c r="J117" s="42"/>
      <c r="K117" s="42"/>
      <c r="L117" s="46"/>
      <c r="M117" s="219"/>
      <c r="N117" s="220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137</v>
      </c>
      <c r="AU117" s="19" t="s">
        <v>82</v>
      </c>
    </row>
    <row r="118" s="13" customFormat="1">
      <c r="A118" s="13"/>
      <c r="B118" s="221"/>
      <c r="C118" s="222"/>
      <c r="D118" s="216" t="s">
        <v>139</v>
      </c>
      <c r="E118" s="223" t="s">
        <v>19</v>
      </c>
      <c r="F118" s="224" t="s">
        <v>83</v>
      </c>
      <c r="G118" s="222"/>
      <c r="H118" s="225">
        <v>456.26999999999998</v>
      </c>
      <c r="I118" s="226"/>
      <c r="J118" s="222"/>
      <c r="K118" s="222"/>
      <c r="L118" s="227"/>
      <c r="M118" s="228"/>
      <c r="N118" s="229"/>
      <c r="O118" s="229"/>
      <c r="P118" s="229"/>
      <c r="Q118" s="229"/>
      <c r="R118" s="229"/>
      <c r="S118" s="229"/>
      <c r="T118" s="23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1" t="s">
        <v>139</v>
      </c>
      <c r="AU118" s="231" t="s">
        <v>82</v>
      </c>
      <c r="AV118" s="13" t="s">
        <v>82</v>
      </c>
      <c r="AW118" s="13" t="s">
        <v>33</v>
      </c>
      <c r="AX118" s="13" t="s">
        <v>80</v>
      </c>
      <c r="AY118" s="231" t="s">
        <v>124</v>
      </c>
    </row>
    <row r="119" s="2" customFormat="1" ht="16.5" customHeight="1">
      <c r="A119" s="40"/>
      <c r="B119" s="41"/>
      <c r="C119" s="203" t="s">
        <v>125</v>
      </c>
      <c r="D119" s="203" t="s">
        <v>129</v>
      </c>
      <c r="E119" s="204" t="s">
        <v>185</v>
      </c>
      <c r="F119" s="205" t="s">
        <v>186</v>
      </c>
      <c r="G119" s="206" t="s">
        <v>132</v>
      </c>
      <c r="H119" s="207">
        <v>11</v>
      </c>
      <c r="I119" s="208"/>
      <c r="J119" s="209">
        <f>ROUND(I119*H119,2)</f>
        <v>0</v>
      </c>
      <c r="K119" s="205" t="s">
        <v>133</v>
      </c>
      <c r="L119" s="46"/>
      <c r="M119" s="210" t="s">
        <v>19</v>
      </c>
      <c r="N119" s="211" t="s">
        <v>43</v>
      </c>
      <c r="O119" s="86"/>
      <c r="P119" s="212">
        <f>O119*H119</f>
        <v>0</v>
      </c>
      <c r="Q119" s="212">
        <v>0</v>
      </c>
      <c r="R119" s="212">
        <f>Q119*H119</f>
        <v>0</v>
      </c>
      <c r="S119" s="212">
        <v>0.00029999999999999997</v>
      </c>
      <c r="T119" s="213">
        <f>S119*H119</f>
        <v>0.0032999999999999995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4" t="s">
        <v>182</v>
      </c>
      <c r="AT119" s="214" t="s">
        <v>129</v>
      </c>
      <c r="AU119" s="214" t="s">
        <v>82</v>
      </c>
      <c r="AY119" s="19" t="s">
        <v>124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9" t="s">
        <v>80</v>
      </c>
      <c r="BK119" s="215">
        <f>ROUND(I119*H119,2)</f>
        <v>0</v>
      </c>
      <c r="BL119" s="19" t="s">
        <v>182</v>
      </c>
      <c r="BM119" s="214" t="s">
        <v>187</v>
      </c>
    </row>
    <row r="120" s="2" customFormat="1">
      <c r="A120" s="40"/>
      <c r="B120" s="41"/>
      <c r="C120" s="42"/>
      <c r="D120" s="216" t="s">
        <v>137</v>
      </c>
      <c r="E120" s="42"/>
      <c r="F120" s="217" t="s">
        <v>188</v>
      </c>
      <c r="G120" s="42"/>
      <c r="H120" s="42"/>
      <c r="I120" s="218"/>
      <c r="J120" s="42"/>
      <c r="K120" s="42"/>
      <c r="L120" s="46"/>
      <c r="M120" s="219"/>
      <c r="N120" s="220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137</v>
      </c>
      <c r="AU120" s="19" t="s">
        <v>82</v>
      </c>
    </row>
    <row r="121" s="2" customFormat="1" ht="16.5" customHeight="1">
      <c r="A121" s="40"/>
      <c r="B121" s="41"/>
      <c r="C121" s="203" t="s">
        <v>189</v>
      </c>
      <c r="D121" s="203" t="s">
        <v>129</v>
      </c>
      <c r="E121" s="204" t="s">
        <v>190</v>
      </c>
      <c r="F121" s="205" t="s">
        <v>191</v>
      </c>
      <c r="G121" s="206" t="s">
        <v>181</v>
      </c>
      <c r="H121" s="207">
        <v>456.26999999999998</v>
      </c>
      <c r="I121" s="208"/>
      <c r="J121" s="209">
        <f>ROUND(I121*H121,2)</f>
        <v>0</v>
      </c>
      <c r="K121" s="205" t="s">
        <v>133</v>
      </c>
      <c r="L121" s="46"/>
      <c r="M121" s="210" t="s">
        <v>19</v>
      </c>
      <c r="N121" s="211" t="s">
        <v>43</v>
      </c>
      <c r="O121" s="86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4" t="s">
        <v>182</v>
      </c>
      <c r="AT121" s="214" t="s">
        <v>129</v>
      </c>
      <c r="AU121" s="214" t="s">
        <v>82</v>
      </c>
      <c r="AY121" s="19" t="s">
        <v>124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9" t="s">
        <v>80</v>
      </c>
      <c r="BK121" s="215">
        <f>ROUND(I121*H121,2)</f>
        <v>0</v>
      </c>
      <c r="BL121" s="19" t="s">
        <v>182</v>
      </c>
      <c r="BM121" s="214" t="s">
        <v>192</v>
      </c>
    </row>
    <row r="122" s="2" customFormat="1">
      <c r="A122" s="40"/>
      <c r="B122" s="41"/>
      <c r="C122" s="42"/>
      <c r="D122" s="216" t="s">
        <v>137</v>
      </c>
      <c r="E122" s="42"/>
      <c r="F122" s="217" t="s">
        <v>193</v>
      </c>
      <c r="G122" s="42"/>
      <c r="H122" s="42"/>
      <c r="I122" s="218"/>
      <c r="J122" s="42"/>
      <c r="K122" s="42"/>
      <c r="L122" s="46"/>
      <c r="M122" s="219"/>
      <c r="N122" s="220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137</v>
      </c>
      <c r="AU122" s="19" t="s">
        <v>82</v>
      </c>
    </row>
    <row r="123" s="13" customFormat="1">
      <c r="A123" s="13"/>
      <c r="B123" s="221"/>
      <c r="C123" s="222"/>
      <c r="D123" s="216" t="s">
        <v>139</v>
      </c>
      <c r="E123" s="223" t="s">
        <v>83</v>
      </c>
      <c r="F123" s="224" t="s">
        <v>194</v>
      </c>
      <c r="G123" s="222"/>
      <c r="H123" s="225">
        <v>456.26999999999998</v>
      </c>
      <c r="I123" s="226"/>
      <c r="J123" s="222"/>
      <c r="K123" s="222"/>
      <c r="L123" s="227"/>
      <c r="M123" s="228"/>
      <c r="N123" s="229"/>
      <c r="O123" s="229"/>
      <c r="P123" s="229"/>
      <c r="Q123" s="229"/>
      <c r="R123" s="229"/>
      <c r="S123" s="229"/>
      <c r="T123" s="23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1" t="s">
        <v>139</v>
      </c>
      <c r="AU123" s="231" t="s">
        <v>82</v>
      </c>
      <c r="AV123" s="13" t="s">
        <v>82</v>
      </c>
      <c r="AW123" s="13" t="s">
        <v>33</v>
      </c>
      <c r="AX123" s="13" t="s">
        <v>80</v>
      </c>
      <c r="AY123" s="231" t="s">
        <v>124</v>
      </c>
    </row>
    <row r="124" s="2" customFormat="1">
      <c r="A124" s="40"/>
      <c r="B124" s="41"/>
      <c r="C124" s="232" t="s">
        <v>195</v>
      </c>
      <c r="D124" s="232" t="s">
        <v>87</v>
      </c>
      <c r="E124" s="233" t="s">
        <v>196</v>
      </c>
      <c r="F124" s="234" t="s">
        <v>197</v>
      </c>
      <c r="G124" s="235" t="s">
        <v>181</v>
      </c>
      <c r="H124" s="236">
        <v>598.21900000000005</v>
      </c>
      <c r="I124" s="237"/>
      <c r="J124" s="238">
        <f>ROUND(I124*H124,2)</f>
        <v>0</v>
      </c>
      <c r="K124" s="234" t="s">
        <v>133</v>
      </c>
      <c r="L124" s="239"/>
      <c r="M124" s="240" t="s">
        <v>19</v>
      </c>
      <c r="N124" s="241" t="s">
        <v>43</v>
      </c>
      <c r="O124" s="86"/>
      <c r="P124" s="212">
        <f>O124*H124</f>
        <v>0</v>
      </c>
      <c r="Q124" s="212">
        <v>0.0040000000000000001</v>
      </c>
      <c r="R124" s="212">
        <f>Q124*H124</f>
        <v>2.3928760000000002</v>
      </c>
      <c r="S124" s="212">
        <v>0</v>
      </c>
      <c r="T124" s="213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4" t="s">
        <v>198</v>
      </c>
      <c r="AT124" s="214" t="s">
        <v>87</v>
      </c>
      <c r="AU124" s="214" t="s">
        <v>82</v>
      </c>
      <c r="AY124" s="19" t="s">
        <v>124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9" t="s">
        <v>80</v>
      </c>
      <c r="BK124" s="215">
        <f>ROUND(I124*H124,2)</f>
        <v>0</v>
      </c>
      <c r="BL124" s="19" t="s">
        <v>182</v>
      </c>
      <c r="BM124" s="214" t="s">
        <v>199</v>
      </c>
    </row>
    <row r="125" s="2" customFormat="1">
      <c r="A125" s="40"/>
      <c r="B125" s="41"/>
      <c r="C125" s="42"/>
      <c r="D125" s="216" t="s">
        <v>137</v>
      </c>
      <c r="E125" s="42"/>
      <c r="F125" s="217" t="s">
        <v>197</v>
      </c>
      <c r="G125" s="42"/>
      <c r="H125" s="42"/>
      <c r="I125" s="218"/>
      <c r="J125" s="42"/>
      <c r="K125" s="42"/>
      <c r="L125" s="46"/>
      <c r="M125" s="219"/>
      <c r="N125" s="220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137</v>
      </c>
      <c r="AU125" s="19" t="s">
        <v>82</v>
      </c>
    </row>
    <row r="126" s="13" customFormat="1">
      <c r="A126" s="13"/>
      <c r="B126" s="221"/>
      <c r="C126" s="222"/>
      <c r="D126" s="216" t="s">
        <v>139</v>
      </c>
      <c r="E126" s="223" t="s">
        <v>19</v>
      </c>
      <c r="F126" s="224" t="s">
        <v>200</v>
      </c>
      <c r="G126" s="222"/>
      <c r="H126" s="225">
        <v>513.27200000000005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1" t="s">
        <v>139</v>
      </c>
      <c r="AU126" s="231" t="s">
        <v>82</v>
      </c>
      <c r="AV126" s="13" t="s">
        <v>82</v>
      </c>
      <c r="AW126" s="13" t="s">
        <v>33</v>
      </c>
      <c r="AX126" s="13" t="s">
        <v>80</v>
      </c>
      <c r="AY126" s="231" t="s">
        <v>124</v>
      </c>
    </row>
    <row r="127" s="13" customFormat="1">
      <c r="A127" s="13"/>
      <c r="B127" s="221"/>
      <c r="C127" s="222"/>
      <c r="D127" s="216" t="s">
        <v>139</v>
      </c>
      <c r="E127" s="222"/>
      <c r="F127" s="224" t="s">
        <v>201</v>
      </c>
      <c r="G127" s="222"/>
      <c r="H127" s="225">
        <v>598.21900000000005</v>
      </c>
      <c r="I127" s="226"/>
      <c r="J127" s="222"/>
      <c r="K127" s="222"/>
      <c r="L127" s="227"/>
      <c r="M127" s="228"/>
      <c r="N127" s="229"/>
      <c r="O127" s="229"/>
      <c r="P127" s="229"/>
      <c r="Q127" s="229"/>
      <c r="R127" s="229"/>
      <c r="S127" s="229"/>
      <c r="T127" s="23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1" t="s">
        <v>139</v>
      </c>
      <c r="AU127" s="231" t="s">
        <v>82</v>
      </c>
      <c r="AV127" s="13" t="s">
        <v>82</v>
      </c>
      <c r="AW127" s="13" t="s">
        <v>4</v>
      </c>
      <c r="AX127" s="13" t="s">
        <v>80</v>
      </c>
      <c r="AY127" s="231" t="s">
        <v>124</v>
      </c>
    </row>
    <row r="128" s="2" customFormat="1" ht="16.5" customHeight="1">
      <c r="A128" s="40"/>
      <c r="B128" s="41"/>
      <c r="C128" s="203" t="s">
        <v>202</v>
      </c>
      <c r="D128" s="203" t="s">
        <v>129</v>
      </c>
      <c r="E128" s="204" t="s">
        <v>203</v>
      </c>
      <c r="F128" s="205" t="s">
        <v>204</v>
      </c>
      <c r="G128" s="206" t="s">
        <v>181</v>
      </c>
      <c r="H128" s="207">
        <v>456.26999999999998</v>
      </c>
      <c r="I128" s="208"/>
      <c r="J128" s="209">
        <f>ROUND(I128*H128,2)</f>
        <v>0</v>
      </c>
      <c r="K128" s="205" t="s">
        <v>133</v>
      </c>
      <c r="L128" s="46"/>
      <c r="M128" s="210" t="s">
        <v>19</v>
      </c>
      <c r="N128" s="211" t="s">
        <v>43</v>
      </c>
      <c r="O128" s="86"/>
      <c r="P128" s="212">
        <f>O128*H128</f>
        <v>0</v>
      </c>
      <c r="Q128" s="212">
        <v>0.00088000000000000003</v>
      </c>
      <c r="R128" s="212">
        <f>Q128*H128</f>
        <v>0.40151759999999997</v>
      </c>
      <c r="S128" s="212">
        <v>0</v>
      </c>
      <c r="T128" s="213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4" t="s">
        <v>182</v>
      </c>
      <c r="AT128" s="214" t="s">
        <v>129</v>
      </c>
      <c r="AU128" s="214" t="s">
        <v>82</v>
      </c>
      <c r="AY128" s="19" t="s">
        <v>124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9" t="s">
        <v>80</v>
      </c>
      <c r="BK128" s="215">
        <f>ROUND(I128*H128,2)</f>
        <v>0</v>
      </c>
      <c r="BL128" s="19" t="s">
        <v>182</v>
      </c>
      <c r="BM128" s="214" t="s">
        <v>205</v>
      </c>
    </row>
    <row r="129" s="2" customFormat="1">
      <c r="A129" s="40"/>
      <c r="B129" s="41"/>
      <c r="C129" s="42"/>
      <c r="D129" s="216" t="s">
        <v>137</v>
      </c>
      <c r="E129" s="42"/>
      <c r="F129" s="217" t="s">
        <v>206</v>
      </c>
      <c r="G129" s="42"/>
      <c r="H129" s="42"/>
      <c r="I129" s="218"/>
      <c r="J129" s="42"/>
      <c r="K129" s="42"/>
      <c r="L129" s="46"/>
      <c r="M129" s="219"/>
      <c r="N129" s="220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137</v>
      </c>
      <c r="AU129" s="19" t="s">
        <v>82</v>
      </c>
    </row>
    <row r="130" s="13" customFormat="1">
      <c r="A130" s="13"/>
      <c r="B130" s="221"/>
      <c r="C130" s="222"/>
      <c r="D130" s="216" t="s">
        <v>139</v>
      </c>
      <c r="E130" s="223" t="s">
        <v>19</v>
      </c>
      <c r="F130" s="224" t="s">
        <v>83</v>
      </c>
      <c r="G130" s="222"/>
      <c r="H130" s="225">
        <v>456.26999999999998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1" t="s">
        <v>139</v>
      </c>
      <c r="AU130" s="231" t="s">
        <v>82</v>
      </c>
      <c r="AV130" s="13" t="s">
        <v>82</v>
      </c>
      <c r="AW130" s="13" t="s">
        <v>33</v>
      </c>
      <c r="AX130" s="13" t="s">
        <v>80</v>
      </c>
      <c r="AY130" s="231" t="s">
        <v>124</v>
      </c>
    </row>
    <row r="131" s="2" customFormat="1">
      <c r="A131" s="40"/>
      <c r="B131" s="41"/>
      <c r="C131" s="232" t="s">
        <v>207</v>
      </c>
      <c r="D131" s="232" t="s">
        <v>87</v>
      </c>
      <c r="E131" s="233" t="s">
        <v>208</v>
      </c>
      <c r="F131" s="234" t="s">
        <v>209</v>
      </c>
      <c r="G131" s="235" t="s">
        <v>181</v>
      </c>
      <c r="H131" s="236">
        <v>598.21900000000005</v>
      </c>
      <c r="I131" s="237"/>
      <c r="J131" s="238">
        <f>ROUND(I131*H131,2)</f>
        <v>0</v>
      </c>
      <c r="K131" s="234" t="s">
        <v>133</v>
      </c>
      <c r="L131" s="239"/>
      <c r="M131" s="240" t="s">
        <v>19</v>
      </c>
      <c r="N131" s="241" t="s">
        <v>43</v>
      </c>
      <c r="O131" s="86"/>
      <c r="P131" s="212">
        <f>O131*H131</f>
        <v>0</v>
      </c>
      <c r="Q131" s="212">
        <v>0.0055399999999999998</v>
      </c>
      <c r="R131" s="212">
        <f>Q131*H131</f>
        <v>3.3141332600000002</v>
      </c>
      <c r="S131" s="212">
        <v>0</v>
      </c>
      <c r="T131" s="213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4" t="s">
        <v>198</v>
      </c>
      <c r="AT131" s="214" t="s">
        <v>87</v>
      </c>
      <c r="AU131" s="214" t="s">
        <v>82</v>
      </c>
      <c r="AY131" s="19" t="s">
        <v>124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9" t="s">
        <v>80</v>
      </c>
      <c r="BK131" s="215">
        <f>ROUND(I131*H131,2)</f>
        <v>0</v>
      </c>
      <c r="BL131" s="19" t="s">
        <v>182</v>
      </c>
      <c r="BM131" s="214" t="s">
        <v>210</v>
      </c>
    </row>
    <row r="132" s="2" customFormat="1">
      <c r="A132" s="40"/>
      <c r="B132" s="41"/>
      <c r="C132" s="42"/>
      <c r="D132" s="216" t="s">
        <v>137</v>
      </c>
      <c r="E132" s="42"/>
      <c r="F132" s="217" t="s">
        <v>209</v>
      </c>
      <c r="G132" s="42"/>
      <c r="H132" s="42"/>
      <c r="I132" s="218"/>
      <c r="J132" s="42"/>
      <c r="K132" s="42"/>
      <c r="L132" s="46"/>
      <c r="M132" s="219"/>
      <c r="N132" s="220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137</v>
      </c>
      <c r="AU132" s="19" t="s">
        <v>82</v>
      </c>
    </row>
    <row r="133" s="13" customFormat="1">
      <c r="A133" s="13"/>
      <c r="B133" s="221"/>
      <c r="C133" s="222"/>
      <c r="D133" s="216" t="s">
        <v>139</v>
      </c>
      <c r="E133" s="223" t="s">
        <v>19</v>
      </c>
      <c r="F133" s="224" t="s">
        <v>200</v>
      </c>
      <c r="G133" s="222"/>
      <c r="H133" s="225">
        <v>513.27200000000005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1" t="s">
        <v>139</v>
      </c>
      <c r="AU133" s="231" t="s">
        <v>82</v>
      </c>
      <c r="AV133" s="13" t="s">
        <v>82</v>
      </c>
      <c r="AW133" s="13" t="s">
        <v>33</v>
      </c>
      <c r="AX133" s="13" t="s">
        <v>80</v>
      </c>
      <c r="AY133" s="231" t="s">
        <v>124</v>
      </c>
    </row>
    <row r="134" s="13" customFormat="1">
      <c r="A134" s="13"/>
      <c r="B134" s="221"/>
      <c r="C134" s="222"/>
      <c r="D134" s="216" t="s">
        <v>139</v>
      </c>
      <c r="E134" s="222"/>
      <c r="F134" s="224" t="s">
        <v>201</v>
      </c>
      <c r="G134" s="222"/>
      <c r="H134" s="225">
        <v>598.21900000000005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1" t="s">
        <v>139</v>
      </c>
      <c r="AU134" s="231" t="s">
        <v>82</v>
      </c>
      <c r="AV134" s="13" t="s">
        <v>82</v>
      </c>
      <c r="AW134" s="13" t="s">
        <v>4</v>
      </c>
      <c r="AX134" s="13" t="s">
        <v>80</v>
      </c>
      <c r="AY134" s="231" t="s">
        <v>124</v>
      </c>
    </row>
    <row r="135" s="2" customFormat="1" ht="16.5" customHeight="1">
      <c r="A135" s="40"/>
      <c r="B135" s="41"/>
      <c r="C135" s="203" t="s">
        <v>211</v>
      </c>
      <c r="D135" s="203" t="s">
        <v>129</v>
      </c>
      <c r="E135" s="204" t="s">
        <v>212</v>
      </c>
      <c r="F135" s="205" t="s">
        <v>213</v>
      </c>
      <c r="G135" s="206" t="s">
        <v>181</v>
      </c>
      <c r="H135" s="207">
        <v>57.002000000000002</v>
      </c>
      <c r="I135" s="208"/>
      <c r="J135" s="209">
        <f>ROUND(I135*H135,2)</f>
        <v>0</v>
      </c>
      <c r="K135" s="205" t="s">
        <v>214</v>
      </c>
      <c r="L135" s="46"/>
      <c r="M135" s="210" t="s">
        <v>19</v>
      </c>
      <c r="N135" s="211" t="s">
        <v>43</v>
      </c>
      <c r="O135" s="86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4" t="s">
        <v>182</v>
      </c>
      <c r="AT135" s="214" t="s">
        <v>129</v>
      </c>
      <c r="AU135" s="214" t="s">
        <v>82</v>
      </c>
      <c r="AY135" s="19" t="s">
        <v>124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9" t="s">
        <v>80</v>
      </c>
      <c r="BK135" s="215">
        <f>ROUND(I135*H135,2)</f>
        <v>0</v>
      </c>
      <c r="BL135" s="19" t="s">
        <v>182</v>
      </c>
      <c r="BM135" s="214" t="s">
        <v>215</v>
      </c>
    </row>
    <row r="136" s="2" customFormat="1">
      <c r="A136" s="40"/>
      <c r="B136" s="41"/>
      <c r="C136" s="42"/>
      <c r="D136" s="216" t="s">
        <v>137</v>
      </c>
      <c r="E136" s="42"/>
      <c r="F136" s="217" t="s">
        <v>216</v>
      </c>
      <c r="G136" s="42"/>
      <c r="H136" s="42"/>
      <c r="I136" s="218"/>
      <c r="J136" s="42"/>
      <c r="K136" s="42"/>
      <c r="L136" s="46"/>
      <c r="M136" s="219"/>
      <c r="N136" s="220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137</v>
      </c>
      <c r="AU136" s="19" t="s">
        <v>82</v>
      </c>
    </row>
    <row r="137" s="13" customFormat="1">
      <c r="A137" s="13"/>
      <c r="B137" s="221"/>
      <c r="C137" s="222"/>
      <c r="D137" s="216" t="s">
        <v>139</v>
      </c>
      <c r="E137" s="223" t="s">
        <v>19</v>
      </c>
      <c r="F137" s="224" t="s">
        <v>217</v>
      </c>
      <c r="G137" s="222"/>
      <c r="H137" s="225">
        <v>57.002000000000002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1" t="s">
        <v>139</v>
      </c>
      <c r="AU137" s="231" t="s">
        <v>82</v>
      </c>
      <c r="AV137" s="13" t="s">
        <v>82</v>
      </c>
      <c r="AW137" s="13" t="s">
        <v>33</v>
      </c>
      <c r="AX137" s="13" t="s">
        <v>80</v>
      </c>
      <c r="AY137" s="231" t="s">
        <v>124</v>
      </c>
    </row>
    <row r="138" s="2" customFormat="1" ht="16.5" customHeight="1">
      <c r="A138" s="40"/>
      <c r="B138" s="41"/>
      <c r="C138" s="203" t="s">
        <v>8</v>
      </c>
      <c r="D138" s="203" t="s">
        <v>129</v>
      </c>
      <c r="E138" s="204" t="s">
        <v>218</v>
      </c>
      <c r="F138" s="205" t="s">
        <v>219</v>
      </c>
      <c r="G138" s="206" t="s">
        <v>181</v>
      </c>
      <c r="H138" s="207">
        <v>57.002000000000002</v>
      </c>
      <c r="I138" s="208"/>
      <c r="J138" s="209">
        <f>ROUND(I138*H138,2)</f>
        <v>0</v>
      </c>
      <c r="K138" s="205" t="s">
        <v>133</v>
      </c>
      <c r="L138" s="46"/>
      <c r="M138" s="210" t="s">
        <v>19</v>
      </c>
      <c r="N138" s="211" t="s">
        <v>43</v>
      </c>
      <c r="O138" s="86"/>
      <c r="P138" s="212">
        <f>O138*H138</f>
        <v>0</v>
      </c>
      <c r="Q138" s="212">
        <v>0.00093999999999999997</v>
      </c>
      <c r="R138" s="212">
        <f>Q138*H138</f>
        <v>0.053581879999999998</v>
      </c>
      <c r="S138" s="212">
        <v>0</v>
      </c>
      <c r="T138" s="213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4" t="s">
        <v>182</v>
      </c>
      <c r="AT138" s="214" t="s">
        <v>129</v>
      </c>
      <c r="AU138" s="214" t="s">
        <v>82</v>
      </c>
      <c r="AY138" s="19" t="s">
        <v>124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9" t="s">
        <v>80</v>
      </c>
      <c r="BK138" s="215">
        <f>ROUND(I138*H138,2)</f>
        <v>0</v>
      </c>
      <c r="BL138" s="19" t="s">
        <v>182</v>
      </c>
      <c r="BM138" s="214" t="s">
        <v>220</v>
      </c>
    </row>
    <row r="139" s="2" customFormat="1">
      <c r="A139" s="40"/>
      <c r="B139" s="41"/>
      <c r="C139" s="42"/>
      <c r="D139" s="216" t="s">
        <v>137</v>
      </c>
      <c r="E139" s="42"/>
      <c r="F139" s="217" t="s">
        <v>221</v>
      </c>
      <c r="G139" s="42"/>
      <c r="H139" s="42"/>
      <c r="I139" s="218"/>
      <c r="J139" s="42"/>
      <c r="K139" s="42"/>
      <c r="L139" s="46"/>
      <c r="M139" s="219"/>
      <c r="N139" s="220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137</v>
      </c>
      <c r="AU139" s="19" t="s">
        <v>82</v>
      </c>
    </row>
    <row r="140" s="13" customFormat="1">
      <c r="A140" s="13"/>
      <c r="B140" s="221"/>
      <c r="C140" s="222"/>
      <c r="D140" s="216" t="s">
        <v>139</v>
      </c>
      <c r="E140" s="223" t="s">
        <v>86</v>
      </c>
      <c r="F140" s="224" t="s">
        <v>222</v>
      </c>
      <c r="G140" s="222"/>
      <c r="H140" s="225">
        <v>103.64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1" t="s">
        <v>139</v>
      </c>
      <c r="AU140" s="231" t="s">
        <v>82</v>
      </c>
      <c r="AV140" s="13" t="s">
        <v>82</v>
      </c>
      <c r="AW140" s="13" t="s">
        <v>33</v>
      </c>
      <c r="AX140" s="13" t="s">
        <v>72</v>
      </c>
      <c r="AY140" s="231" t="s">
        <v>124</v>
      </c>
    </row>
    <row r="141" s="14" customFormat="1">
      <c r="A141" s="14"/>
      <c r="B141" s="242"/>
      <c r="C141" s="243"/>
      <c r="D141" s="216" t="s">
        <v>139</v>
      </c>
      <c r="E141" s="244" t="s">
        <v>19</v>
      </c>
      <c r="F141" s="245" t="s">
        <v>223</v>
      </c>
      <c r="G141" s="243"/>
      <c r="H141" s="246">
        <v>103.64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139</v>
      </c>
      <c r="AU141" s="252" t="s">
        <v>82</v>
      </c>
      <c r="AV141" s="14" t="s">
        <v>135</v>
      </c>
      <c r="AW141" s="14" t="s">
        <v>33</v>
      </c>
      <c r="AX141" s="14" t="s">
        <v>72</v>
      </c>
      <c r="AY141" s="252" t="s">
        <v>124</v>
      </c>
    </row>
    <row r="142" s="13" customFormat="1">
      <c r="A142" s="13"/>
      <c r="B142" s="221"/>
      <c r="C142" s="222"/>
      <c r="D142" s="216" t="s">
        <v>139</v>
      </c>
      <c r="E142" s="223" t="s">
        <v>19</v>
      </c>
      <c r="F142" s="224" t="s">
        <v>217</v>
      </c>
      <c r="G142" s="222"/>
      <c r="H142" s="225">
        <v>57.002000000000002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1" t="s">
        <v>139</v>
      </c>
      <c r="AU142" s="231" t="s">
        <v>82</v>
      </c>
      <c r="AV142" s="13" t="s">
        <v>82</v>
      </c>
      <c r="AW142" s="13" t="s">
        <v>33</v>
      </c>
      <c r="AX142" s="13" t="s">
        <v>80</v>
      </c>
      <c r="AY142" s="231" t="s">
        <v>124</v>
      </c>
    </row>
    <row r="143" s="2" customFormat="1" ht="16.5" customHeight="1">
      <c r="A143" s="40"/>
      <c r="B143" s="41"/>
      <c r="C143" s="203" t="s">
        <v>182</v>
      </c>
      <c r="D143" s="203" t="s">
        <v>129</v>
      </c>
      <c r="E143" s="204" t="s">
        <v>224</v>
      </c>
      <c r="F143" s="205" t="s">
        <v>225</v>
      </c>
      <c r="G143" s="206" t="s">
        <v>149</v>
      </c>
      <c r="H143" s="207">
        <v>6.1619999999999999</v>
      </c>
      <c r="I143" s="208"/>
      <c r="J143" s="209">
        <f>ROUND(I143*H143,2)</f>
        <v>0</v>
      </c>
      <c r="K143" s="205" t="s">
        <v>133</v>
      </c>
      <c r="L143" s="46"/>
      <c r="M143" s="210" t="s">
        <v>19</v>
      </c>
      <c r="N143" s="211" t="s">
        <v>43</v>
      </c>
      <c r="O143" s="86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4" t="s">
        <v>182</v>
      </c>
      <c r="AT143" s="214" t="s">
        <v>129</v>
      </c>
      <c r="AU143" s="214" t="s">
        <v>82</v>
      </c>
      <c r="AY143" s="19" t="s">
        <v>124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9" t="s">
        <v>80</v>
      </c>
      <c r="BK143" s="215">
        <f>ROUND(I143*H143,2)</f>
        <v>0</v>
      </c>
      <c r="BL143" s="19" t="s">
        <v>182</v>
      </c>
      <c r="BM143" s="214" t="s">
        <v>226</v>
      </c>
    </row>
    <row r="144" s="2" customFormat="1">
      <c r="A144" s="40"/>
      <c r="B144" s="41"/>
      <c r="C144" s="42"/>
      <c r="D144" s="216" t="s">
        <v>137</v>
      </c>
      <c r="E144" s="42"/>
      <c r="F144" s="217" t="s">
        <v>227</v>
      </c>
      <c r="G144" s="42"/>
      <c r="H144" s="42"/>
      <c r="I144" s="218"/>
      <c r="J144" s="42"/>
      <c r="K144" s="42"/>
      <c r="L144" s="46"/>
      <c r="M144" s="219"/>
      <c r="N144" s="220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137</v>
      </c>
      <c r="AU144" s="19" t="s">
        <v>82</v>
      </c>
    </row>
    <row r="145" s="12" customFormat="1" ht="22.8" customHeight="1">
      <c r="A145" s="12"/>
      <c r="B145" s="187"/>
      <c r="C145" s="188"/>
      <c r="D145" s="189" t="s">
        <v>71</v>
      </c>
      <c r="E145" s="201" t="s">
        <v>228</v>
      </c>
      <c r="F145" s="201" t="s">
        <v>229</v>
      </c>
      <c r="G145" s="188"/>
      <c r="H145" s="188"/>
      <c r="I145" s="191"/>
      <c r="J145" s="202">
        <f>BK145</f>
        <v>0</v>
      </c>
      <c r="K145" s="188"/>
      <c r="L145" s="193"/>
      <c r="M145" s="194"/>
      <c r="N145" s="195"/>
      <c r="O145" s="195"/>
      <c r="P145" s="196">
        <f>SUM(P146:P174)</f>
        <v>0</v>
      </c>
      <c r="Q145" s="195"/>
      <c r="R145" s="196">
        <f>SUM(R146:R174)</f>
        <v>2.8708102499999999</v>
      </c>
      <c r="S145" s="195"/>
      <c r="T145" s="197">
        <f>SUM(T146:T174)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98" t="s">
        <v>82</v>
      </c>
      <c r="AT145" s="199" t="s">
        <v>71</v>
      </c>
      <c r="AU145" s="199" t="s">
        <v>80</v>
      </c>
      <c r="AY145" s="198" t="s">
        <v>124</v>
      </c>
      <c r="BK145" s="200">
        <f>SUM(BK146:BK174)</f>
        <v>0</v>
      </c>
    </row>
    <row r="146" s="2" customFormat="1" ht="21.75" customHeight="1">
      <c r="A146" s="40"/>
      <c r="B146" s="41"/>
      <c r="C146" s="203" t="s">
        <v>230</v>
      </c>
      <c r="D146" s="203" t="s">
        <v>129</v>
      </c>
      <c r="E146" s="204" t="s">
        <v>231</v>
      </c>
      <c r="F146" s="205" t="s">
        <v>232</v>
      </c>
      <c r="G146" s="206" t="s">
        <v>181</v>
      </c>
      <c r="H146" s="207">
        <v>456.26999999999998</v>
      </c>
      <c r="I146" s="208"/>
      <c r="J146" s="209">
        <f>ROUND(I146*H146,2)</f>
        <v>0</v>
      </c>
      <c r="K146" s="205" t="s">
        <v>133</v>
      </c>
      <c r="L146" s="46"/>
      <c r="M146" s="210" t="s">
        <v>19</v>
      </c>
      <c r="N146" s="211" t="s">
        <v>43</v>
      </c>
      <c r="O146" s="86"/>
      <c r="P146" s="212">
        <f>O146*H146</f>
        <v>0</v>
      </c>
      <c r="Q146" s="212">
        <v>0.00058</v>
      </c>
      <c r="R146" s="212">
        <f>Q146*H146</f>
        <v>0.2646366</v>
      </c>
      <c r="S146" s="212">
        <v>0</v>
      </c>
      <c r="T146" s="213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4" t="s">
        <v>182</v>
      </c>
      <c r="AT146" s="214" t="s">
        <v>129</v>
      </c>
      <c r="AU146" s="214" t="s">
        <v>82</v>
      </c>
      <c r="AY146" s="19" t="s">
        <v>124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9" t="s">
        <v>80</v>
      </c>
      <c r="BK146" s="215">
        <f>ROUND(I146*H146,2)</f>
        <v>0</v>
      </c>
      <c r="BL146" s="19" t="s">
        <v>182</v>
      </c>
      <c r="BM146" s="214" t="s">
        <v>233</v>
      </c>
    </row>
    <row r="147" s="2" customFormat="1">
      <c r="A147" s="40"/>
      <c r="B147" s="41"/>
      <c r="C147" s="42"/>
      <c r="D147" s="216" t="s">
        <v>137</v>
      </c>
      <c r="E147" s="42"/>
      <c r="F147" s="217" t="s">
        <v>234</v>
      </c>
      <c r="G147" s="42"/>
      <c r="H147" s="42"/>
      <c r="I147" s="218"/>
      <c r="J147" s="42"/>
      <c r="K147" s="42"/>
      <c r="L147" s="46"/>
      <c r="M147" s="219"/>
      <c r="N147" s="220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137</v>
      </c>
      <c r="AU147" s="19" t="s">
        <v>82</v>
      </c>
    </row>
    <row r="148" s="13" customFormat="1">
      <c r="A148" s="13"/>
      <c r="B148" s="221"/>
      <c r="C148" s="222"/>
      <c r="D148" s="216" t="s">
        <v>139</v>
      </c>
      <c r="E148" s="223" t="s">
        <v>19</v>
      </c>
      <c r="F148" s="224" t="s">
        <v>83</v>
      </c>
      <c r="G148" s="222"/>
      <c r="H148" s="225">
        <v>456.26999999999998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139</v>
      </c>
      <c r="AU148" s="231" t="s">
        <v>82</v>
      </c>
      <c r="AV148" s="13" t="s">
        <v>82</v>
      </c>
      <c r="AW148" s="13" t="s">
        <v>33</v>
      </c>
      <c r="AX148" s="13" t="s">
        <v>80</v>
      </c>
      <c r="AY148" s="231" t="s">
        <v>124</v>
      </c>
    </row>
    <row r="149" s="2" customFormat="1" ht="16.5" customHeight="1">
      <c r="A149" s="40"/>
      <c r="B149" s="41"/>
      <c r="C149" s="232" t="s">
        <v>235</v>
      </c>
      <c r="D149" s="232" t="s">
        <v>87</v>
      </c>
      <c r="E149" s="233" t="s">
        <v>236</v>
      </c>
      <c r="F149" s="234" t="s">
        <v>237</v>
      </c>
      <c r="G149" s="235" t="s">
        <v>181</v>
      </c>
      <c r="H149" s="236">
        <v>479.084</v>
      </c>
      <c r="I149" s="237"/>
      <c r="J149" s="238">
        <f>ROUND(I149*H149,2)</f>
        <v>0</v>
      </c>
      <c r="K149" s="234" t="s">
        <v>133</v>
      </c>
      <c r="L149" s="239"/>
      <c r="M149" s="240" t="s">
        <v>19</v>
      </c>
      <c r="N149" s="241" t="s">
        <v>43</v>
      </c>
      <c r="O149" s="86"/>
      <c r="P149" s="212">
        <f>O149*H149</f>
        <v>0</v>
      </c>
      <c r="Q149" s="212">
        <v>0.0050000000000000001</v>
      </c>
      <c r="R149" s="212">
        <f>Q149*H149</f>
        <v>2.3954200000000001</v>
      </c>
      <c r="S149" s="212">
        <v>0</v>
      </c>
      <c r="T149" s="213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4" t="s">
        <v>198</v>
      </c>
      <c r="AT149" s="214" t="s">
        <v>87</v>
      </c>
      <c r="AU149" s="214" t="s">
        <v>82</v>
      </c>
      <c r="AY149" s="19" t="s">
        <v>124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9" t="s">
        <v>80</v>
      </c>
      <c r="BK149" s="215">
        <f>ROUND(I149*H149,2)</f>
        <v>0</v>
      </c>
      <c r="BL149" s="19" t="s">
        <v>182</v>
      </c>
      <c r="BM149" s="214" t="s">
        <v>238</v>
      </c>
    </row>
    <row r="150" s="2" customFormat="1">
      <c r="A150" s="40"/>
      <c r="B150" s="41"/>
      <c r="C150" s="42"/>
      <c r="D150" s="216" t="s">
        <v>137</v>
      </c>
      <c r="E150" s="42"/>
      <c r="F150" s="217" t="s">
        <v>237</v>
      </c>
      <c r="G150" s="42"/>
      <c r="H150" s="42"/>
      <c r="I150" s="218"/>
      <c r="J150" s="42"/>
      <c r="K150" s="42"/>
      <c r="L150" s="46"/>
      <c r="M150" s="219"/>
      <c r="N150" s="220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137</v>
      </c>
      <c r="AU150" s="19" t="s">
        <v>82</v>
      </c>
    </row>
    <row r="151" s="13" customFormat="1">
      <c r="A151" s="13"/>
      <c r="B151" s="221"/>
      <c r="C151" s="222"/>
      <c r="D151" s="216" t="s">
        <v>139</v>
      </c>
      <c r="E151" s="223" t="s">
        <v>19</v>
      </c>
      <c r="F151" s="224" t="s">
        <v>83</v>
      </c>
      <c r="G151" s="222"/>
      <c r="H151" s="225">
        <v>456.26999999999998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1" t="s">
        <v>139</v>
      </c>
      <c r="AU151" s="231" t="s">
        <v>82</v>
      </c>
      <c r="AV151" s="13" t="s">
        <v>82</v>
      </c>
      <c r="AW151" s="13" t="s">
        <v>33</v>
      </c>
      <c r="AX151" s="13" t="s">
        <v>80</v>
      </c>
      <c r="AY151" s="231" t="s">
        <v>124</v>
      </c>
    </row>
    <row r="152" s="13" customFormat="1">
      <c r="A152" s="13"/>
      <c r="B152" s="221"/>
      <c r="C152" s="222"/>
      <c r="D152" s="216" t="s">
        <v>139</v>
      </c>
      <c r="E152" s="222"/>
      <c r="F152" s="224" t="s">
        <v>239</v>
      </c>
      <c r="G152" s="222"/>
      <c r="H152" s="225">
        <v>479.084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1" t="s">
        <v>139</v>
      </c>
      <c r="AU152" s="231" t="s">
        <v>82</v>
      </c>
      <c r="AV152" s="13" t="s">
        <v>82</v>
      </c>
      <c r="AW152" s="13" t="s">
        <v>4</v>
      </c>
      <c r="AX152" s="13" t="s">
        <v>80</v>
      </c>
      <c r="AY152" s="231" t="s">
        <v>124</v>
      </c>
    </row>
    <row r="153" s="2" customFormat="1" ht="16.5" customHeight="1">
      <c r="A153" s="40"/>
      <c r="B153" s="41"/>
      <c r="C153" s="203" t="s">
        <v>240</v>
      </c>
      <c r="D153" s="203" t="s">
        <v>129</v>
      </c>
      <c r="E153" s="204" t="s">
        <v>241</v>
      </c>
      <c r="F153" s="205" t="s">
        <v>242</v>
      </c>
      <c r="G153" s="206" t="s">
        <v>181</v>
      </c>
      <c r="H153" s="207">
        <v>456.26999999999998</v>
      </c>
      <c r="I153" s="208"/>
      <c r="J153" s="209">
        <f>ROUND(I153*H153,2)</f>
        <v>0</v>
      </c>
      <c r="K153" s="205" t="s">
        <v>133</v>
      </c>
      <c r="L153" s="46"/>
      <c r="M153" s="210" t="s">
        <v>19</v>
      </c>
      <c r="N153" s="211" t="s">
        <v>43</v>
      </c>
      <c r="O153" s="86"/>
      <c r="P153" s="212">
        <f>O153*H153</f>
        <v>0</v>
      </c>
      <c r="Q153" s="212">
        <v>6.9999999999999994E-05</v>
      </c>
      <c r="R153" s="212">
        <f>Q153*H153</f>
        <v>0.031938899999999999</v>
      </c>
      <c r="S153" s="212">
        <v>0</v>
      </c>
      <c r="T153" s="213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4" t="s">
        <v>182</v>
      </c>
      <c r="AT153" s="214" t="s">
        <v>129</v>
      </c>
      <c r="AU153" s="214" t="s">
        <v>82</v>
      </c>
      <c r="AY153" s="19" t="s">
        <v>124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9" t="s">
        <v>80</v>
      </c>
      <c r="BK153" s="215">
        <f>ROUND(I153*H153,2)</f>
        <v>0</v>
      </c>
      <c r="BL153" s="19" t="s">
        <v>182</v>
      </c>
      <c r="BM153" s="214" t="s">
        <v>243</v>
      </c>
    </row>
    <row r="154" s="2" customFormat="1">
      <c r="A154" s="40"/>
      <c r="B154" s="41"/>
      <c r="C154" s="42"/>
      <c r="D154" s="216" t="s">
        <v>137</v>
      </c>
      <c r="E154" s="42"/>
      <c r="F154" s="217" t="s">
        <v>244</v>
      </c>
      <c r="G154" s="42"/>
      <c r="H154" s="42"/>
      <c r="I154" s="218"/>
      <c r="J154" s="42"/>
      <c r="K154" s="42"/>
      <c r="L154" s="46"/>
      <c r="M154" s="219"/>
      <c r="N154" s="220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137</v>
      </c>
      <c r="AU154" s="19" t="s">
        <v>82</v>
      </c>
    </row>
    <row r="155" s="13" customFormat="1">
      <c r="A155" s="13"/>
      <c r="B155" s="221"/>
      <c r="C155" s="222"/>
      <c r="D155" s="216" t="s">
        <v>139</v>
      </c>
      <c r="E155" s="223" t="s">
        <v>19</v>
      </c>
      <c r="F155" s="224" t="s">
        <v>83</v>
      </c>
      <c r="G155" s="222"/>
      <c r="H155" s="225">
        <v>456.26999999999998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1" t="s">
        <v>139</v>
      </c>
      <c r="AU155" s="231" t="s">
        <v>82</v>
      </c>
      <c r="AV155" s="13" t="s">
        <v>82</v>
      </c>
      <c r="AW155" s="13" t="s">
        <v>33</v>
      </c>
      <c r="AX155" s="13" t="s">
        <v>80</v>
      </c>
      <c r="AY155" s="231" t="s">
        <v>124</v>
      </c>
    </row>
    <row r="156" s="2" customFormat="1" ht="21.75" customHeight="1">
      <c r="A156" s="40"/>
      <c r="B156" s="41"/>
      <c r="C156" s="203" t="s">
        <v>245</v>
      </c>
      <c r="D156" s="203" t="s">
        <v>129</v>
      </c>
      <c r="E156" s="204" t="s">
        <v>246</v>
      </c>
      <c r="F156" s="205" t="s">
        <v>247</v>
      </c>
      <c r="G156" s="206" t="s">
        <v>181</v>
      </c>
      <c r="H156" s="207">
        <v>79.275000000000006</v>
      </c>
      <c r="I156" s="208"/>
      <c r="J156" s="209">
        <f>ROUND(I156*H156,2)</f>
        <v>0</v>
      </c>
      <c r="K156" s="205" t="s">
        <v>133</v>
      </c>
      <c r="L156" s="46"/>
      <c r="M156" s="210" t="s">
        <v>19</v>
      </c>
      <c r="N156" s="211" t="s">
        <v>43</v>
      </c>
      <c r="O156" s="86"/>
      <c r="P156" s="212">
        <f>O156*H156</f>
        <v>0</v>
      </c>
      <c r="Q156" s="212">
        <v>0.00019000000000000001</v>
      </c>
      <c r="R156" s="212">
        <f>Q156*H156</f>
        <v>0.015062250000000003</v>
      </c>
      <c r="S156" s="212">
        <v>0</v>
      </c>
      <c r="T156" s="213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4" t="s">
        <v>182</v>
      </c>
      <c r="AT156" s="214" t="s">
        <v>129</v>
      </c>
      <c r="AU156" s="214" t="s">
        <v>82</v>
      </c>
      <c r="AY156" s="19" t="s">
        <v>124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9" t="s">
        <v>80</v>
      </c>
      <c r="BK156" s="215">
        <f>ROUND(I156*H156,2)</f>
        <v>0</v>
      </c>
      <c r="BL156" s="19" t="s">
        <v>182</v>
      </c>
      <c r="BM156" s="214" t="s">
        <v>248</v>
      </c>
    </row>
    <row r="157" s="2" customFormat="1">
      <c r="A157" s="40"/>
      <c r="B157" s="41"/>
      <c r="C157" s="42"/>
      <c r="D157" s="216" t="s">
        <v>137</v>
      </c>
      <c r="E157" s="42"/>
      <c r="F157" s="217" t="s">
        <v>249</v>
      </c>
      <c r="G157" s="42"/>
      <c r="H157" s="42"/>
      <c r="I157" s="218"/>
      <c r="J157" s="42"/>
      <c r="K157" s="42"/>
      <c r="L157" s="46"/>
      <c r="M157" s="219"/>
      <c r="N157" s="220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137</v>
      </c>
      <c r="AU157" s="19" t="s">
        <v>82</v>
      </c>
    </row>
    <row r="158" s="15" customFormat="1">
      <c r="A158" s="15"/>
      <c r="B158" s="253"/>
      <c r="C158" s="254"/>
      <c r="D158" s="216" t="s">
        <v>139</v>
      </c>
      <c r="E158" s="255" t="s">
        <v>19</v>
      </c>
      <c r="F158" s="256" t="s">
        <v>250</v>
      </c>
      <c r="G158" s="254"/>
      <c r="H158" s="255" t="s">
        <v>19</v>
      </c>
      <c r="I158" s="257"/>
      <c r="J158" s="254"/>
      <c r="K158" s="254"/>
      <c r="L158" s="258"/>
      <c r="M158" s="259"/>
      <c r="N158" s="260"/>
      <c r="O158" s="260"/>
      <c r="P158" s="260"/>
      <c r="Q158" s="260"/>
      <c r="R158" s="260"/>
      <c r="S158" s="260"/>
      <c r="T158" s="261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2" t="s">
        <v>139</v>
      </c>
      <c r="AU158" s="262" t="s">
        <v>82</v>
      </c>
      <c r="AV158" s="15" t="s">
        <v>80</v>
      </c>
      <c r="AW158" s="15" t="s">
        <v>33</v>
      </c>
      <c r="AX158" s="15" t="s">
        <v>72</v>
      </c>
      <c r="AY158" s="262" t="s">
        <v>124</v>
      </c>
    </row>
    <row r="159" s="13" customFormat="1">
      <c r="A159" s="13"/>
      <c r="B159" s="221"/>
      <c r="C159" s="222"/>
      <c r="D159" s="216" t="s">
        <v>139</v>
      </c>
      <c r="E159" s="223" t="s">
        <v>19</v>
      </c>
      <c r="F159" s="224" t="s">
        <v>251</v>
      </c>
      <c r="G159" s="222"/>
      <c r="H159" s="225">
        <v>44.825000000000003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1" t="s">
        <v>139</v>
      </c>
      <c r="AU159" s="231" t="s">
        <v>82</v>
      </c>
      <c r="AV159" s="13" t="s">
        <v>82</v>
      </c>
      <c r="AW159" s="13" t="s">
        <v>33</v>
      </c>
      <c r="AX159" s="13" t="s">
        <v>72</v>
      </c>
      <c r="AY159" s="231" t="s">
        <v>124</v>
      </c>
    </row>
    <row r="160" s="13" customFormat="1">
      <c r="A160" s="13"/>
      <c r="B160" s="221"/>
      <c r="C160" s="222"/>
      <c r="D160" s="216" t="s">
        <v>139</v>
      </c>
      <c r="E160" s="223" t="s">
        <v>19</v>
      </c>
      <c r="F160" s="224" t="s">
        <v>252</v>
      </c>
      <c r="G160" s="222"/>
      <c r="H160" s="225">
        <v>34.450000000000003</v>
      </c>
      <c r="I160" s="226"/>
      <c r="J160" s="222"/>
      <c r="K160" s="222"/>
      <c r="L160" s="227"/>
      <c r="M160" s="228"/>
      <c r="N160" s="229"/>
      <c r="O160" s="229"/>
      <c r="P160" s="229"/>
      <c r="Q160" s="229"/>
      <c r="R160" s="229"/>
      <c r="S160" s="229"/>
      <c r="T160" s="23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1" t="s">
        <v>139</v>
      </c>
      <c r="AU160" s="231" t="s">
        <v>82</v>
      </c>
      <c r="AV160" s="13" t="s">
        <v>82</v>
      </c>
      <c r="AW160" s="13" t="s">
        <v>33</v>
      </c>
      <c r="AX160" s="13" t="s">
        <v>72</v>
      </c>
      <c r="AY160" s="231" t="s">
        <v>124</v>
      </c>
    </row>
    <row r="161" s="16" customFormat="1">
      <c r="A161" s="16"/>
      <c r="B161" s="263"/>
      <c r="C161" s="264"/>
      <c r="D161" s="216" t="s">
        <v>139</v>
      </c>
      <c r="E161" s="265" t="s">
        <v>19</v>
      </c>
      <c r="F161" s="266" t="s">
        <v>253</v>
      </c>
      <c r="G161" s="264"/>
      <c r="H161" s="267">
        <v>79.275000000000006</v>
      </c>
      <c r="I161" s="268"/>
      <c r="J161" s="264"/>
      <c r="K161" s="264"/>
      <c r="L161" s="269"/>
      <c r="M161" s="270"/>
      <c r="N161" s="271"/>
      <c r="O161" s="271"/>
      <c r="P161" s="271"/>
      <c r="Q161" s="271"/>
      <c r="R161" s="271"/>
      <c r="S161" s="271"/>
      <c r="T161" s="272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73" t="s">
        <v>139</v>
      </c>
      <c r="AU161" s="273" t="s">
        <v>82</v>
      </c>
      <c r="AV161" s="16" t="s">
        <v>134</v>
      </c>
      <c r="AW161" s="16" t="s">
        <v>33</v>
      </c>
      <c r="AX161" s="16" t="s">
        <v>80</v>
      </c>
      <c r="AY161" s="273" t="s">
        <v>124</v>
      </c>
    </row>
    <row r="162" s="2" customFormat="1" ht="16.5" customHeight="1">
      <c r="A162" s="40"/>
      <c r="B162" s="41"/>
      <c r="C162" s="232" t="s">
        <v>7</v>
      </c>
      <c r="D162" s="232" t="s">
        <v>87</v>
      </c>
      <c r="E162" s="233" t="s">
        <v>254</v>
      </c>
      <c r="F162" s="234" t="s">
        <v>255</v>
      </c>
      <c r="G162" s="235" t="s">
        <v>181</v>
      </c>
      <c r="H162" s="236">
        <v>44.825000000000003</v>
      </c>
      <c r="I162" s="237"/>
      <c r="J162" s="238">
        <f>ROUND(I162*H162,2)</f>
        <v>0</v>
      </c>
      <c r="K162" s="234" t="s">
        <v>133</v>
      </c>
      <c r="L162" s="239"/>
      <c r="M162" s="240" t="s">
        <v>19</v>
      </c>
      <c r="N162" s="241" t="s">
        <v>43</v>
      </c>
      <c r="O162" s="86"/>
      <c r="P162" s="212">
        <f>O162*H162</f>
        <v>0</v>
      </c>
      <c r="Q162" s="212">
        <v>0.0025000000000000001</v>
      </c>
      <c r="R162" s="212">
        <f>Q162*H162</f>
        <v>0.11206250000000001</v>
      </c>
      <c r="S162" s="212">
        <v>0</v>
      </c>
      <c r="T162" s="213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4" t="s">
        <v>198</v>
      </c>
      <c r="AT162" s="214" t="s">
        <v>87</v>
      </c>
      <c r="AU162" s="214" t="s">
        <v>82</v>
      </c>
      <c r="AY162" s="19" t="s">
        <v>124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9" t="s">
        <v>80</v>
      </c>
      <c r="BK162" s="215">
        <f>ROUND(I162*H162,2)</f>
        <v>0</v>
      </c>
      <c r="BL162" s="19" t="s">
        <v>182</v>
      </c>
      <c r="BM162" s="214" t="s">
        <v>256</v>
      </c>
    </row>
    <row r="163" s="2" customFormat="1">
      <c r="A163" s="40"/>
      <c r="B163" s="41"/>
      <c r="C163" s="42"/>
      <c r="D163" s="216" t="s">
        <v>137</v>
      </c>
      <c r="E163" s="42"/>
      <c r="F163" s="217" t="s">
        <v>255</v>
      </c>
      <c r="G163" s="42"/>
      <c r="H163" s="42"/>
      <c r="I163" s="218"/>
      <c r="J163" s="42"/>
      <c r="K163" s="42"/>
      <c r="L163" s="46"/>
      <c r="M163" s="219"/>
      <c r="N163" s="220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137</v>
      </c>
      <c r="AU163" s="19" t="s">
        <v>82</v>
      </c>
    </row>
    <row r="164" s="15" customFormat="1">
      <c r="A164" s="15"/>
      <c r="B164" s="253"/>
      <c r="C164" s="254"/>
      <c r="D164" s="216" t="s">
        <v>139</v>
      </c>
      <c r="E164" s="255" t="s">
        <v>19</v>
      </c>
      <c r="F164" s="256" t="s">
        <v>250</v>
      </c>
      <c r="G164" s="254"/>
      <c r="H164" s="255" t="s">
        <v>19</v>
      </c>
      <c r="I164" s="257"/>
      <c r="J164" s="254"/>
      <c r="K164" s="254"/>
      <c r="L164" s="258"/>
      <c r="M164" s="259"/>
      <c r="N164" s="260"/>
      <c r="O164" s="260"/>
      <c r="P164" s="260"/>
      <c r="Q164" s="260"/>
      <c r="R164" s="260"/>
      <c r="S164" s="260"/>
      <c r="T164" s="261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2" t="s">
        <v>139</v>
      </c>
      <c r="AU164" s="262" t="s">
        <v>82</v>
      </c>
      <c r="AV164" s="15" t="s">
        <v>80</v>
      </c>
      <c r="AW164" s="15" t="s">
        <v>33</v>
      </c>
      <c r="AX164" s="15" t="s">
        <v>72</v>
      </c>
      <c r="AY164" s="262" t="s">
        <v>124</v>
      </c>
    </row>
    <row r="165" s="13" customFormat="1">
      <c r="A165" s="13"/>
      <c r="B165" s="221"/>
      <c r="C165" s="222"/>
      <c r="D165" s="216" t="s">
        <v>139</v>
      </c>
      <c r="E165" s="223" t="s">
        <v>19</v>
      </c>
      <c r="F165" s="224" t="s">
        <v>257</v>
      </c>
      <c r="G165" s="222"/>
      <c r="H165" s="225">
        <v>44.825000000000003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1" t="s">
        <v>139</v>
      </c>
      <c r="AU165" s="231" t="s">
        <v>82</v>
      </c>
      <c r="AV165" s="13" t="s">
        <v>82</v>
      </c>
      <c r="AW165" s="13" t="s">
        <v>33</v>
      </c>
      <c r="AX165" s="13" t="s">
        <v>72</v>
      </c>
      <c r="AY165" s="231" t="s">
        <v>124</v>
      </c>
    </row>
    <row r="166" s="16" customFormat="1">
      <c r="A166" s="16"/>
      <c r="B166" s="263"/>
      <c r="C166" s="264"/>
      <c r="D166" s="216" t="s">
        <v>139</v>
      </c>
      <c r="E166" s="265" t="s">
        <v>19</v>
      </c>
      <c r="F166" s="266" t="s">
        <v>253</v>
      </c>
      <c r="G166" s="264"/>
      <c r="H166" s="267">
        <v>44.825000000000003</v>
      </c>
      <c r="I166" s="268"/>
      <c r="J166" s="264"/>
      <c r="K166" s="264"/>
      <c r="L166" s="269"/>
      <c r="M166" s="270"/>
      <c r="N166" s="271"/>
      <c r="O166" s="271"/>
      <c r="P166" s="271"/>
      <c r="Q166" s="271"/>
      <c r="R166" s="271"/>
      <c r="S166" s="271"/>
      <c r="T166" s="272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T166" s="273" t="s">
        <v>139</v>
      </c>
      <c r="AU166" s="273" t="s">
        <v>82</v>
      </c>
      <c r="AV166" s="16" t="s">
        <v>134</v>
      </c>
      <c r="AW166" s="16" t="s">
        <v>33</v>
      </c>
      <c r="AX166" s="16" t="s">
        <v>80</v>
      </c>
      <c r="AY166" s="273" t="s">
        <v>124</v>
      </c>
    </row>
    <row r="167" s="2" customFormat="1" ht="16.5" customHeight="1">
      <c r="A167" s="40"/>
      <c r="B167" s="41"/>
      <c r="C167" s="232" t="s">
        <v>258</v>
      </c>
      <c r="D167" s="232" t="s">
        <v>87</v>
      </c>
      <c r="E167" s="233" t="s">
        <v>259</v>
      </c>
      <c r="F167" s="234" t="s">
        <v>260</v>
      </c>
      <c r="G167" s="235" t="s">
        <v>261</v>
      </c>
      <c r="H167" s="236">
        <v>1.7230000000000001</v>
      </c>
      <c r="I167" s="237"/>
      <c r="J167" s="238">
        <f>ROUND(I167*H167,2)</f>
        <v>0</v>
      </c>
      <c r="K167" s="234" t="s">
        <v>133</v>
      </c>
      <c r="L167" s="239"/>
      <c r="M167" s="240" t="s">
        <v>19</v>
      </c>
      <c r="N167" s="241" t="s">
        <v>43</v>
      </c>
      <c r="O167" s="86"/>
      <c r="P167" s="212">
        <f>O167*H167</f>
        <v>0</v>
      </c>
      <c r="Q167" s="212">
        <v>0.029999999999999999</v>
      </c>
      <c r="R167" s="212">
        <f>Q167*H167</f>
        <v>0.05169</v>
      </c>
      <c r="S167" s="212">
        <v>0</v>
      </c>
      <c r="T167" s="213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4" t="s">
        <v>198</v>
      </c>
      <c r="AT167" s="214" t="s">
        <v>87</v>
      </c>
      <c r="AU167" s="214" t="s">
        <v>82</v>
      </c>
      <c r="AY167" s="19" t="s">
        <v>124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9" t="s">
        <v>80</v>
      </c>
      <c r="BK167" s="215">
        <f>ROUND(I167*H167,2)</f>
        <v>0</v>
      </c>
      <c r="BL167" s="19" t="s">
        <v>182</v>
      </c>
      <c r="BM167" s="214" t="s">
        <v>262</v>
      </c>
    </row>
    <row r="168" s="2" customFormat="1">
      <c r="A168" s="40"/>
      <c r="B168" s="41"/>
      <c r="C168" s="42"/>
      <c r="D168" s="216" t="s">
        <v>137</v>
      </c>
      <c r="E168" s="42"/>
      <c r="F168" s="217" t="s">
        <v>260</v>
      </c>
      <c r="G168" s="42"/>
      <c r="H168" s="42"/>
      <c r="I168" s="218"/>
      <c r="J168" s="42"/>
      <c r="K168" s="42"/>
      <c r="L168" s="46"/>
      <c r="M168" s="219"/>
      <c r="N168" s="220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137</v>
      </c>
      <c r="AU168" s="19" t="s">
        <v>82</v>
      </c>
    </row>
    <row r="169" s="15" customFormat="1">
      <c r="A169" s="15"/>
      <c r="B169" s="253"/>
      <c r="C169" s="254"/>
      <c r="D169" s="216" t="s">
        <v>139</v>
      </c>
      <c r="E169" s="255" t="s">
        <v>19</v>
      </c>
      <c r="F169" s="256" t="s">
        <v>250</v>
      </c>
      <c r="G169" s="254"/>
      <c r="H169" s="255" t="s">
        <v>19</v>
      </c>
      <c r="I169" s="257"/>
      <c r="J169" s="254"/>
      <c r="K169" s="254"/>
      <c r="L169" s="258"/>
      <c r="M169" s="259"/>
      <c r="N169" s="260"/>
      <c r="O169" s="260"/>
      <c r="P169" s="260"/>
      <c r="Q169" s="260"/>
      <c r="R169" s="260"/>
      <c r="S169" s="260"/>
      <c r="T169" s="26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2" t="s">
        <v>139</v>
      </c>
      <c r="AU169" s="262" t="s">
        <v>82</v>
      </c>
      <c r="AV169" s="15" t="s">
        <v>80</v>
      </c>
      <c r="AW169" s="15" t="s">
        <v>33</v>
      </c>
      <c r="AX169" s="15" t="s">
        <v>72</v>
      </c>
      <c r="AY169" s="262" t="s">
        <v>124</v>
      </c>
    </row>
    <row r="170" s="13" customFormat="1">
      <c r="A170" s="13"/>
      <c r="B170" s="221"/>
      <c r="C170" s="222"/>
      <c r="D170" s="216" t="s">
        <v>139</v>
      </c>
      <c r="E170" s="223" t="s">
        <v>19</v>
      </c>
      <c r="F170" s="224" t="s">
        <v>263</v>
      </c>
      <c r="G170" s="222"/>
      <c r="H170" s="225">
        <v>1.26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1" t="s">
        <v>139</v>
      </c>
      <c r="AU170" s="231" t="s">
        <v>82</v>
      </c>
      <c r="AV170" s="13" t="s">
        <v>82</v>
      </c>
      <c r="AW170" s="13" t="s">
        <v>33</v>
      </c>
      <c r="AX170" s="13" t="s">
        <v>72</v>
      </c>
      <c r="AY170" s="231" t="s">
        <v>124</v>
      </c>
    </row>
    <row r="171" s="13" customFormat="1">
      <c r="A171" s="13"/>
      <c r="B171" s="221"/>
      <c r="C171" s="222"/>
      <c r="D171" s="216" t="s">
        <v>139</v>
      </c>
      <c r="E171" s="223" t="s">
        <v>19</v>
      </c>
      <c r="F171" s="224" t="s">
        <v>264</v>
      </c>
      <c r="G171" s="222"/>
      <c r="H171" s="225">
        <v>0.46300000000000002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1" t="s">
        <v>139</v>
      </c>
      <c r="AU171" s="231" t="s">
        <v>82</v>
      </c>
      <c r="AV171" s="13" t="s">
        <v>82</v>
      </c>
      <c r="AW171" s="13" t="s">
        <v>33</v>
      </c>
      <c r="AX171" s="13" t="s">
        <v>72</v>
      </c>
      <c r="AY171" s="231" t="s">
        <v>124</v>
      </c>
    </row>
    <row r="172" s="16" customFormat="1">
      <c r="A172" s="16"/>
      <c r="B172" s="263"/>
      <c r="C172" s="264"/>
      <c r="D172" s="216" t="s">
        <v>139</v>
      </c>
      <c r="E172" s="265" t="s">
        <v>19</v>
      </c>
      <c r="F172" s="266" t="s">
        <v>253</v>
      </c>
      <c r="G172" s="264"/>
      <c r="H172" s="267">
        <v>1.7230000000000001</v>
      </c>
      <c r="I172" s="268"/>
      <c r="J172" s="264"/>
      <c r="K172" s="264"/>
      <c r="L172" s="269"/>
      <c r="M172" s="270"/>
      <c r="N172" s="271"/>
      <c r="O172" s="271"/>
      <c r="P172" s="271"/>
      <c r="Q172" s="271"/>
      <c r="R172" s="271"/>
      <c r="S172" s="271"/>
      <c r="T172" s="272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73" t="s">
        <v>139</v>
      </c>
      <c r="AU172" s="273" t="s">
        <v>82</v>
      </c>
      <c r="AV172" s="16" t="s">
        <v>134</v>
      </c>
      <c r="AW172" s="16" t="s">
        <v>33</v>
      </c>
      <c r="AX172" s="16" t="s">
        <v>80</v>
      </c>
      <c r="AY172" s="273" t="s">
        <v>124</v>
      </c>
    </row>
    <row r="173" s="2" customFormat="1" ht="16.5" customHeight="1">
      <c r="A173" s="40"/>
      <c r="B173" s="41"/>
      <c r="C173" s="203" t="s">
        <v>265</v>
      </c>
      <c r="D173" s="203" t="s">
        <v>129</v>
      </c>
      <c r="E173" s="204" t="s">
        <v>266</v>
      </c>
      <c r="F173" s="205" t="s">
        <v>267</v>
      </c>
      <c r="G173" s="206" t="s">
        <v>149</v>
      </c>
      <c r="H173" s="207">
        <v>6.1619999999999999</v>
      </c>
      <c r="I173" s="208"/>
      <c r="J173" s="209">
        <f>ROUND(I173*H173,2)</f>
        <v>0</v>
      </c>
      <c r="K173" s="205" t="s">
        <v>133</v>
      </c>
      <c r="L173" s="46"/>
      <c r="M173" s="210" t="s">
        <v>19</v>
      </c>
      <c r="N173" s="211" t="s">
        <v>43</v>
      </c>
      <c r="O173" s="86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4" t="s">
        <v>182</v>
      </c>
      <c r="AT173" s="214" t="s">
        <v>129</v>
      </c>
      <c r="AU173" s="214" t="s">
        <v>82</v>
      </c>
      <c r="AY173" s="19" t="s">
        <v>124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9" t="s">
        <v>80</v>
      </c>
      <c r="BK173" s="215">
        <f>ROUND(I173*H173,2)</f>
        <v>0</v>
      </c>
      <c r="BL173" s="19" t="s">
        <v>182</v>
      </c>
      <c r="BM173" s="214" t="s">
        <v>268</v>
      </c>
    </row>
    <row r="174" s="2" customFormat="1">
      <c r="A174" s="40"/>
      <c r="B174" s="41"/>
      <c r="C174" s="42"/>
      <c r="D174" s="216" t="s">
        <v>137</v>
      </c>
      <c r="E174" s="42"/>
      <c r="F174" s="217" t="s">
        <v>269</v>
      </c>
      <c r="G174" s="42"/>
      <c r="H174" s="42"/>
      <c r="I174" s="218"/>
      <c r="J174" s="42"/>
      <c r="K174" s="42"/>
      <c r="L174" s="46"/>
      <c r="M174" s="219"/>
      <c r="N174" s="220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137</v>
      </c>
      <c r="AU174" s="19" t="s">
        <v>82</v>
      </c>
    </row>
    <row r="175" s="12" customFormat="1" ht="22.8" customHeight="1">
      <c r="A175" s="12"/>
      <c r="B175" s="187"/>
      <c r="C175" s="188"/>
      <c r="D175" s="189" t="s">
        <v>71</v>
      </c>
      <c r="E175" s="201" t="s">
        <v>270</v>
      </c>
      <c r="F175" s="201" t="s">
        <v>271</v>
      </c>
      <c r="G175" s="188"/>
      <c r="H175" s="188"/>
      <c r="I175" s="191"/>
      <c r="J175" s="202">
        <f>BK175</f>
        <v>0</v>
      </c>
      <c r="K175" s="188"/>
      <c r="L175" s="193"/>
      <c r="M175" s="194"/>
      <c r="N175" s="195"/>
      <c r="O175" s="195"/>
      <c r="P175" s="196">
        <f>SUM(P176:P189)</f>
        <v>0</v>
      </c>
      <c r="Q175" s="195"/>
      <c r="R175" s="196">
        <f>SUM(R176:R189)</f>
        <v>0.029250000000000005</v>
      </c>
      <c r="S175" s="195"/>
      <c r="T175" s="197">
        <f>SUM(T176:T189)</f>
        <v>0.080439999999999998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8" t="s">
        <v>82</v>
      </c>
      <c r="AT175" s="199" t="s">
        <v>71</v>
      </c>
      <c r="AU175" s="199" t="s">
        <v>80</v>
      </c>
      <c r="AY175" s="198" t="s">
        <v>124</v>
      </c>
      <c r="BK175" s="200">
        <f>SUM(BK176:BK189)</f>
        <v>0</v>
      </c>
    </row>
    <row r="176" s="2" customFormat="1" ht="16.5" customHeight="1">
      <c r="A176" s="40"/>
      <c r="B176" s="41"/>
      <c r="C176" s="203" t="s">
        <v>272</v>
      </c>
      <c r="D176" s="203" t="s">
        <v>129</v>
      </c>
      <c r="E176" s="204" t="s">
        <v>273</v>
      </c>
      <c r="F176" s="205" t="s">
        <v>274</v>
      </c>
      <c r="G176" s="206" t="s">
        <v>275</v>
      </c>
      <c r="H176" s="207">
        <v>2</v>
      </c>
      <c r="I176" s="208"/>
      <c r="J176" s="209">
        <f>ROUND(I176*H176,2)</f>
        <v>0</v>
      </c>
      <c r="K176" s="205" t="s">
        <v>133</v>
      </c>
      <c r="L176" s="46"/>
      <c r="M176" s="210" t="s">
        <v>19</v>
      </c>
      <c r="N176" s="211" t="s">
        <v>43</v>
      </c>
      <c r="O176" s="86"/>
      <c r="P176" s="212">
        <f>O176*H176</f>
        <v>0</v>
      </c>
      <c r="Q176" s="212">
        <v>0.00157</v>
      </c>
      <c r="R176" s="212">
        <f>Q176*H176</f>
        <v>0.00314</v>
      </c>
      <c r="S176" s="212">
        <v>0</v>
      </c>
      <c r="T176" s="213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4" t="s">
        <v>182</v>
      </c>
      <c r="AT176" s="214" t="s">
        <v>129</v>
      </c>
      <c r="AU176" s="214" t="s">
        <v>82</v>
      </c>
      <c r="AY176" s="19" t="s">
        <v>124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9" t="s">
        <v>80</v>
      </c>
      <c r="BK176" s="215">
        <f>ROUND(I176*H176,2)</f>
        <v>0</v>
      </c>
      <c r="BL176" s="19" t="s">
        <v>182</v>
      </c>
      <c r="BM176" s="214" t="s">
        <v>276</v>
      </c>
    </row>
    <row r="177" s="2" customFormat="1">
      <c r="A177" s="40"/>
      <c r="B177" s="41"/>
      <c r="C177" s="42"/>
      <c r="D177" s="216" t="s">
        <v>137</v>
      </c>
      <c r="E177" s="42"/>
      <c r="F177" s="217" t="s">
        <v>277</v>
      </c>
      <c r="G177" s="42"/>
      <c r="H177" s="42"/>
      <c r="I177" s="218"/>
      <c r="J177" s="42"/>
      <c r="K177" s="42"/>
      <c r="L177" s="46"/>
      <c r="M177" s="219"/>
      <c r="N177" s="220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137</v>
      </c>
      <c r="AU177" s="19" t="s">
        <v>82</v>
      </c>
    </row>
    <row r="178" s="13" customFormat="1">
      <c r="A178" s="13"/>
      <c r="B178" s="221"/>
      <c r="C178" s="222"/>
      <c r="D178" s="216" t="s">
        <v>139</v>
      </c>
      <c r="E178" s="223" t="s">
        <v>19</v>
      </c>
      <c r="F178" s="224" t="s">
        <v>278</v>
      </c>
      <c r="G178" s="222"/>
      <c r="H178" s="225">
        <v>2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1" t="s">
        <v>139</v>
      </c>
      <c r="AU178" s="231" t="s">
        <v>82</v>
      </c>
      <c r="AV178" s="13" t="s">
        <v>82</v>
      </c>
      <c r="AW178" s="13" t="s">
        <v>33</v>
      </c>
      <c r="AX178" s="13" t="s">
        <v>80</v>
      </c>
      <c r="AY178" s="231" t="s">
        <v>124</v>
      </c>
    </row>
    <row r="179" s="2" customFormat="1" ht="16.5" customHeight="1">
      <c r="A179" s="40"/>
      <c r="B179" s="41"/>
      <c r="C179" s="203" t="s">
        <v>279</v>
      </c>
      <c r="D179" s="203" t="s">
        <v>129</v>
      </c>
      <c r="E179" s="204" t="s">
        <v>280</v>
      </c>
      <c r="F179" s="205" t="s">
        <v>281</v>
      </c>
      <c r="G179" s="206" t="s">
        <v>275</v>
      </c>
      <c r="H179" s="207">
        <v>8.8000000000000007</v>
      </c>
      <c r="I179" s="208"/>
      <c r="J179" s="209">
        <f>ROUND(I179*H179,2)</f>
        <v>0</v>
      </c>
      <c r="K179" s="205" t="s">
        <v>133</v>
      </c>
      <c r="L179" s="46"/>
      <c r="M179" s="210" t="s">
        <v>19</v>
      </c>
      <c r="N179" s="211" t="s">
        <v>43</v>
      </c>
      <c r="O179" s="86"/>
      <c r="P179" s="212">
        <f>O179*H179</f>
        <v>0</v>
      </c>
      <c r="Q179" s="212">
        <v>0.0015</v>
      </c>
      <c r="R179" s="212">
        <f>Q179*H179</f>
        <v>0.013200000000000002</v>
      </c>
      <c r="S179" s="212">
        <v>0</v>
      </c>
      <c r="T179" s="213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4" t="s">
        <v>182</v>
      </c>
      <c r="AT179" s="214" t="s">
        <v>129</v>
      </c>
      <c r="AU179" s="214" t="s">
        <v>82</v>
      </c>
      <c r="AY179" s="19" t="s">
        <v>124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9" t="s">
        <v>80</v>
      </c>
      <c r="BK179" s="215">
        <f>ROUND(I179*H179,2)</f>
        <v>0</v>
      </c>
      <c r="BL179" s="19" t="s">
        <v>182</v>
      </c>
      <c r="BM179" s="214" t="s">
        <v>282</v>
      </c>
    </row>
    <row r="180" s="2" customFormat="1">
      <c r="A180" s="40"/>
      <c r="B180" s="41"/>
      <c r="C180" s="42"/>
      <c r="D180" s="216" t="s">
        <v>137</v>
      </c>
      <c r="E180" s="42"/>
      <c r="F180" s="217" t="s">
        <v>283</v>
      </c>
      <c r="G180" s="42"/>
      <c r="H180" s="42"/>
      <c r="I180" s="218"/>
      <c r="J180" s="42"/>
      <c r="K180" s="42"/>
      <c r="L180" s="46"/>
      <c r="M180" s="219"/>
      <c r="N180" s="220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137</v>
      </c>
      <c r="AU180" s="19" t="s">
        <v>82</v>
      </c>
    </row>
    <row r="181" s="13" customFormat="1">
      <c r="A181" s="13"/>
      <c r="B181" s="221"/>
      <c r="C181" s="222"/>
      <c r="D181" s="216" t="s">
        <v>139</v>
      </c>
      <c r="E181" s="223" t="s">
        <v>19</v>
      </c>
      <c r="F181" s="224" t="s">
        <v>284</v>
      </c>
      <c r="G181" s="222"/>
      <c r="H181" s="225">
        <v>8.8000000000000007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1" t="s">
        <v>139</v>
      </c>
      <c r="AU181" s="231" t="s">
        <v>82</v>
      </c>
      <c r="AV181" s="13" t="s">
        <v>82</v>
      </c>
      <c r="AW181" s="13" t="s">
        <v>33</v>
      </c>
      <c r="AX181" s="13" t="s">
        <v>80</v>
      </c>
      <c r="AY181" s="231" t="s">
        <v>124</v>
      </c>
    </row>
    <row r="182" s="2" customFormat="1" ht="16.5" customHeight="1">
      <c r="A182" s="40"/>
      <c r="B182" s="41"/>
      <c r="C182" s="203" t="s">
        <v>285</v>
      </c>
      <c r="D182" s="203" t="s">
        <v>129</v>
      </c>
      <c r="E182" s="204" t="s">
        <v>286</v>
      </c>
      <c r="F182" s="205" t="s">
        <v>287</v>
      </c>
      <c r="G182" s="206" t="s">
        <v>132</v>
      </c>
      <c r="H182" s="207">
        <v>4</v>
      </c>
      <c r="I182" s="208"/>
      <c r="J182" s="209">
        <f>ROUND(I182*H182,2)</f>
        <v>0</v>
      </c>
      <c r="K182" s="205" t="s">
        <v>133</v>
      </c>
      <c r="L182" s="46"/>
      <c r="M182" s="210" t="s">
        <v>19</v>
      </c>
      <c r="N182" s="211" t="s">
        <v>43</v>
      </c>
      <c r="O182" s="86"/>
      <c r="P182" s="212">
        <f>O182*H182</f>
        <v>0</v>
      </c>
      <c r="Q182" s="212">
        <v>0</v>
      </c>
      <c r="R182" s="212">
        <f>Q182*H182</f>
        <v>0</v>
      </c>
      <c r="S182" s="212">
        <v>0.020109999999999999</v>
      </c>
      <c r="T182" s="213">
        <f>S182*H182</f>
        <v>0.080439999999999998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4" t="s">
        <v>182</v>
      </c>
      <c r="AT182" s="214" t="s">
        <v>129</v>
      </c>
      <c r="AU182" s="214" t="s">
        <v>82</v>
      </c>
      <c r="AY182" s="19" t="s">
        <v>124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9" t="s">
        <v>80</v>
      </c>
      <c r="BK182" s="215">
        <f>ROUND(I182*H182,2)</f>
        <v>0</v>
      </c>
      <c r="BL182" s="19" t="s">
        <v>182</v>
      </c>
      <c r="BM182" s="214" t="s">
        <v>288</v>
      </c>
    </row>
    <row r="183" s="2" customFormat="1">
      <c r="A183" s="40"/>
      <c r="B183" s="41"/>
      <c r="C183" s="42"/>
      <c r="D183" s="216" t="s">
        <v>137</v>
      </c>
      <c r="E183" s="42"/>
      <c r="F183" s="217" t="s">
        <v>289</v>
      </c>
      <c r="G183" s="42"/>
      <c r="H183" s="42"/>
      <c r="I183" s="218"/>
      <c r="J183" s="42"/>
      <c r="K183" s="42"/>
      <c r="L183" s="46"/>
      <c r="M183" s="219"/>
      <c r="N183" s="220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137</v>
      </c>
      <c r="AU183" s="19" t="s">
        <v>82</v>
      </c>
    </row>
    <row r="184" s="2" customFormat="1" ht="16.5" customHeight="1">
      <c r="A184" s="40"/>
      <c r="B184" s="41"/>
      <c r="C184" s="203" t="s">
        <v>290</v>
      </c>
      <c r="D184" s="203" t="s">
        <v>129</v>
      </c>
      <c r="E184" s="204" t="s">
        <v>291</v>
      </c>
      <c r="F184" s="205" t="s">
        <v>292</v>
      </c>
      <c r="G184" s="206" t="s">
        <v>132</v>
      </c>
      <c r="H184" s="207">
        <v>4</v>
      </c>
      <c r="I184" s="208"/>
      <c r="J184" s="209">
        <f>ROUND(I184*H184,2)</f>
        <v>0</v>
      </c>
      <c r="K184" s="205" t="s">
        <v>133</v>
      </c>
      <c r="L184" s="46"/>
      <c r="M184" s="210" t="s">
        <v>19</v>
      </c>
      <c r="N184" s="211" t="s">
        <v>43</v>
      </c>
      <c r="O184" s="86"/>
      <c r="P184" s="212">
        <f>O184*H184</f>
        <v>0</v>
      </c>
      <c r="Q184" s="212">
        <v>0.0024299999999999999</v>
      </c>
      <c r="R184" s="212">
        <f>Q184*H184</f>
        <v>0.0097199999999999995</v>
      </c>
      <c r="S184" s="212">
        <v>0</v>
      </c>
      <c r="T184" s="213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4" t="s">
        <v>182</v>
      </c>
      <c r="AT184" s="214" t="s">
        <v>129</v>
      </c>
      <c r="AU184" s="214" t="s">
        <v>82</v>
      </c>
      <c r="AY184" s="19" t="s">
        <v>124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9" t="s">
        <v>80</v>
      </c>
      <c r="BK184" s="215">
        <f>ROUND(I184*H184,2)</f>
        <v>0</v>
      </c>
      <c r="BL184" s="19" t="s">
        <v>182</v>
      </c>
      <c r="BM184" s="214" t="s">
        <v>293</v>
      </c>
    </row>
    <row r="185" s="2" customFormat="1">
      <c r="A185" s="40"/>
      <c r="B185" s="41"/>
      <c r="C185" s="42"/>
      <c r="D185" s="216" t="s">
        <v>137</v>
      </c>
      <c r="E185" s="42"/>
      <c r="F185" s="217" t="s">
        <v>294</v>
      </c>
      <c r="G185" s="42"/>
      <c r="H185" s="42"/>
      <c r="I185" s="218"/>
      <c r="J185" s="42"/>
      <c r="K185" s="42"/>
      <c r="L185" s="46"/>
      <c r="M185" s="219"/>
      <c r="N185" s="220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137</v>
      </c>
      <c r="AU185" s="19" t="s">
        <v>82</v>
      </c>
    </row>
    <row r="186" s="2" customFormat="1" ht="16.5" customHeight="1">
      <c r="A186" s="40"/>
      <c r="B186" s="41"/>
      <c r="C186" s="203" t="s">
        <v>295</v>
      </c>
      <c r="D186" s="203" t="s">
        <v>129</v>
      </c>
      <c r="E186" s="204" t="s">
        <v>296</v>
      </c>
      <c r="F186" s="205" t="s">
        <v>297</v>
      </c>
      <c r="G186" s="206" t="s">
        <v>132</v>
      </c>
      <c r="H186" s="207">
        <v>11</v>
      </c>
      <c r="I186" s="208"/>
      <c r="J186" s="209">
        <f>ROUND(I186*H186,2)</f>
        <v>0</v>
      </c>
      <c r="K186" s="205" t="s">
        <v>133</v>
      </c>
      <c r="L186" s="46"/>
      <c r="M186" s="210" t="s">
        <v>19</v>
      </c>
      <c r="N186" s="211" t="s">
        <v>43</v>
      </c>
      <c r="O186" s="86"/>
      <c r="P186" s="212">
        <f>O186*H186</f>
        <v>0</v>
      </c>
      <c r="Q186" s="212">
        <v>0.00029</v>
      </c>
      <c r="R186" s="212">
        <f>Q186*H186</f>
        <v>0.0031900000000000001</v>
      </c>
      <c r="S186" s="212">
        <v>0</v>
      </c>
      <c r="T186" s="213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4" t="s">
        <v>182</v>
      </c>
      <c r="AT186" s="214" t="s">
        <v>129</v>
      </c>
      <c r="AU186" s="214" t="s">
        <v>82</v>
      </c>
      <c r="AY186" s="19" t="s">
        <v>124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9" t="s">
        <v>80</v>
      </c>
      <c r="BK186" s="215">
        <f>ROUND(I186*H186,2)</f>
        <v>0</v>
      </c>
      <c r="BL186" s="19" t="s">
        <v>182</v>
      </c>
      <c r="BM186" s="214" t="s">
        <v>298</v>
      </c>
    </row>
    <row r="187" s="2" customFormat="1">
      <c r="A187" s="40"/>
      <c r="B187" s="41"/>
      <c r="C187" s="42"/>
      <c r="D187" s="216" t="s">
        <v>137</v>
      </c>
      <c r="E187" s="42"/>
      <c r="F187" s="217" t="s">
        <v>299</v>
      </c>
      <c r="G187" s="42"/>
      <c r="H187" s="42"/>
      <c r="I187" s="218"/>
      <c r="J187" s="42"/>
      <c r="K187" s="42"/>
      <c r="L187" s="46"/>
      <c r="M187" s="219"/>
      <c r="N187" s="220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137</v>
      </c>
      <c r="AU187" s="19" t="s">
        <v>82</v>
      </c>
    </row>
    <row r="188" s="2" customFormat="1" ht="16.5" customHeight="1">
      <c r="A188" s="40"/>
      <c r="B188" s="41"/>
      <c r="C188" s="203" t="s">
        <v>300</v>
      </c>
      <c r="D188" s="203" t="s">
        <v>129</v>
      </c>
      <c r="E188" s="204" t="s">
        <v>301</v>
      </c>
      <c r="F188" s="205" t="s">
        <v>302</v>
      </c>
      <c r="G188" s="206" t="s">
        <v>149</v>
      </c>
      <c r="H188" s="207">
        <v>0.029000000000000001</v>
      </c>
      <c r="I188" s="208"/>
      <c r="J188" s="209">
        <f>ROUND(I188*H188,2)</f>
        <v>0</v>
      </c>
      <c r="K188" s="205" t="s">
        <v>133</v>
      </c>
      <c r="L188" s="46"/>
      <c r="M188" s="210" t="s">
        <v>19</v>
      </c>
      <c r="N188" s="211" t="s">
        <v>43</v>
      </c>
      <c r="O188" s="86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4" t="s">
        <v>182</v>
      </c>
      <c r="AT188" s="214" t="s">
        <v>129</v>
      </c>
      <c r="AU188" s="214" t="s">
        <v>82</v>
      </c>
      <c r="AY188" s="19" t="s">
        <v>124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9" t="s">
        <v>80</v>
      </c>
      <c r="BK188" s="215">
        <f>ROUND(I188*H188,2)</f>
        <v>0</v>
      </c>
      <c r="BL188" s="19" t="s">
        <v>182</v>
      </c>
      <c r="BM188" s="214" t="s">
        <v>303</v>
      </c>
    </row>
    <row r="189" s="2" customFormat="1">
      <c r="A189" s="40"/>
      <c r="B189" s="41"/>
      <c r="C189" s="42"/>
      <c r="D189" s="216" t="s">
        <v>137</v>
      </c>
      <c r="E189" s="42"/>
      <c r="F189" s="217" t="s">
        <v>304</v>
      </c>
      <c r="G189" s="42"/>
      <c r="H189" s="42"/>
      <c r="I189" s="218"/>
      <c r="J189" s="42"/>
      <c r="K189" s="42"/>
      <c r="L189" s="46"/>
      <c r="M189" s="219"/>
      <c r="N189" s="220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137</v>
      </c>
      <c r="AU189" s="19" t="s">
        <v>82</v>
      </c>
    </row>
    <row r="190" s="12" customFormat="1" ht="22.8" customHeight="1">
      <c r="A190" s="12"/>
      <c r="B190" s="187"/>
      <c r="C190" s="188"/>
      <c r="D190" s="189" t="s">
        <v>71</v>
      </c>
      <c r="E190" s="201" t="s">
        <v>305</v>
      </c>
      <c r="F190" s="201" t="s">
        <v>306</v>
      </c>
      <c r="G190" s="188"/>
      <c r="H190" s="188"/>
      <c r="I190" s="191"/>
      <c r="J190" s="202">
        <f>BK190</f>
        <v>0</v>
      </c>
      <c r="K190" s="188"/>
      <c r="L190" s="193"/>
      <c r="M190" s="194"/>
      <c r="N190" s="195"/>
      <c r="O190" s="195"/>
      <c r="P190" s="196">
        <f>SUM(P191:P197)</f>
        <v>0</v>
      </c>
      <c r="Q190" s="195"/>
      <c r="R190" s="196">
        <f>SUM(R191:R197)</f>
        <v>0</v>
      </c>
      <c r="S190" s="195"/>
      <c r="T190" s="197">
        <f>SUM(T191:T197)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8" t="s">
        <v>82</v>
      </c>
      <c r="AT190" s="199" t="s">
        <v>71</v>
      </c>
      <c r="AU190" s="199" t="s">
        <v>80</v>
      </c>
      <c r="AY190" s="198" t="s">
        <v>124</v>
      </c>
      <c r="BK190" s="200">
        <f>SUM(BK191:BK197)</f>
        <v>0</v>
      </c>
    </row>
    <row r="191" s="2" customFormat="1" ht="16.5" customHeight="1">
      <c r="A191" s="40"/>
      <c r="B191" s="41"/>
      <c r="C191" s="203" t="s">
        <v>307</v>
      </c>
      <c r="D191" s="203" t="s">
        <v>129</v>
      </c>
      <c r="E191" s="204" t="s">
        <v>308</v>
      </c>
      <c r="F191" s="205" t="s">
        <v>309</v>
      </c>
      <c r="G191" s="206" t="s">
        <v>275</v>
      </c>
      <c r="H191" s="207">
        <v>91.799999999999997</v>
      </c>
      <c r="I191" s="208"/>
      <c r="J191" s="209">
        <f>ROUND(I191*H191,2)</f>
        <v>0</v>
      </c>
      <c r="K191" s="205" t="s">
        <v>214</v>
      </c>
      <c r="L191" s="46"/>
      <c r="M191" s="210" t="s">
        <v>19</v>
      </c>
      <c r="N191" s="211" t="s">
        <v>43</v>
      </c>
      <c r="O191" s="86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4" t="s">
        <v>182</v>
      </c>
      <c r="AT191" s="214" t="s">
        <v>129</v>
      </c>
      <c r="AU191" s="214" t="s">
        <v>82</v>
      </c>
      <c r="AY191" s="19" t="s">
        <v>124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9" t="s">
        <v>80</v>
      </c>
      <c r="BK191" s="215">
        <f>ROUND(I191*H191,2)</f>
        <v>0</v>
      </c>
      <c r="BL191" s="19" t="s">
        <v>182</v>
      </c>
      <c r="BM191" s="214" t="s">
        <v>310</v>
      </c>
    </row>
    <row r="192" s="2" customFormat="1">
      <c r="A192" s="40"/>
      <c r="B192" s="41"/>
      <c r="C192" s="42"/>
      <c r="D192" s="216" t="s">
        <v>137</v>
      </c>
      <c r="E192" s="42"/>
      <c r="F192" s="217" t="s">
        <v>309</v>
      </c>
      <c r="G192" s="42"/>
      <c r="H192" s="42"/>
      <c r="I192" s="218"/>
      <c r="J192" s="42"/>
      <c r="K192" s="42"/>
      <c r="L192" s="46"/>
      <c r="M192" s="219"/>
      <c r="N192" s="220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137</v>
      </c>
      <c r="AU192" s="19" t="s">
        <v>82</v>
      </c>
    </row>
    <row r="193" s="13" customFormat="1">
      <c r="A193" s="13"/>
      <c r="B193" s="221"/>
      <c r="C193" s="222"/>
      <c r="D193" s="216" t="s">
        <v>139</v>
      </c>
      <c r="E193" s="223" t="s">
        <v>19</v>
      </c>
      <c r="F193" s="224" t="s">
        <v>311</v>
      </c>
      <c r="G193" s="222"/>
      <c r="H193" s="225">
        <v>91.799999999999997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1" t="s">
        <v>139</v>
      </c>
      <c r="AU193" s="231" t="s">
        <v>82</v>
      </c>
      <c r="AV193" s="13" t="s">
        <v>82</v>
      </c>
      <c r="AW193" s="13" t="s">
        <v>33</v>
      </c>
      <c r="AX193" s="13" t="s">
        <v>80</v>
      </c>
      <c r="AY193" s="231" t="s">
        <v>124</v>
      </c>
    </row>
    <row r="194" s="2" customFormat="1" ht="16.5" customHeight="1">
      <c r="A194" s="40"/>
      <c r="B194" s="41"/>
      <c r="C194" s="203" t="s">
        <v>312</v>
      </c>
      <c r="D194" s="203" t="s">
        <v>129</v>
      </c>
      <c r="E194" s="204" t="s">
        <v>313</v>
      </c>
      <c r="F194" s="205" t="s">
        <v>314</v>
      </c>
      <c r="G194" s="206" t="s">
        <v>275</v>
      </c>
      <c r="H194" s="207">
        <v>91.799999999999997</v>
      </c>
      <c r="I194" s="208"/>
      <c r="J194" s="209">
        <f>ROUND(I194*H194,2)</f>
        <v>0</v>
      </c>
      <c r="K194" s="205" t="s">
        <v>214</v>
      </c>
      <c r="L194" s="46"/>
      <c r="M194" s="210" t="s">
        <v>19</v>
      </c>
      <c r="N194" s="211" t="s">
        <v>43</v>
      </c>
      <c r="O194" s="86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4" t="s">
        <v>182</v>
      </c>
      <c r="AT194" s="214" t="s">
        <v>129</v>
      </c>
      <c r="AU194" s="214" t="s">
        <v>82</v>
      </c>
      <c r="AY194" s="19" t="s">
        <v>124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9" t="s">
        <v>80</v>
      </c>
      <c r="BK194" s="215">
        <f>ROUND(I194*H194,2)</f>
        <v>0</v>
      </c>
      <c r="BL194" s="19" t="s">
        <v>182</v>
      </c>
      <c r="BM194" s="214" t="s">
        <v>315</v>
      </c>
    </row>
    <row r="195" s="2" customFormat="1">
      <c r="A195" s="40"/>
      <c r="B195" s="41"/>
      <c r="C195" s="42"/>
      <c r="D195" s="216" t="s">
        <v>137</v>
      </c>
      <c r="E195" s="42"/>
      <c r="F195" s="217" t="s">
        <v>314</v>
      </c>
      <c r="G195" s="42"/>
      <c r="H195" s="42"/>
      <c r="I195" s="218"/>
      <c r="J195" s="42"/>
      <c r="K195" s="42"/>
      <c r="L195" s="46"/>
      <c r="M195" s="219"/>
      <c r="N195" s="220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137</v>
      </c>
      <c r="AU195" s="19" t="s">
        <v>82</v>
      </c>
    </row>
    <row r="196" s="2" customFormat="1" ht="16.5" customHeight="1">
      <c r="A196" s="40"/>
      <c r="B196" s="41"/>
      <c r="C196" s="203" t="s">
        <v>198</v>
      </c>
      <c r="D196" s="203" t="s">
        <v>129</v>
      </c>
      <c r="E196" s="204" t="s">
        <v>316</v>
      </c>
      <c r="F196" s="205" t="s">
        <v>317</v>
      </c>
      <c r="G196" s="206" t="s">
        <v>132</v>
      </c>
      <c r="H196" s="207">
        <v>1</v>
      </c>
      <c r="I196" s="208"/>
      <c r="J196" s="209">
        <f>ROUND(I196*H196,2)</f>
        <v>0</v>
      </c>
      <c r="K196" s="205" t="s">
        <v>214</v>
      </c>
      <c r="L196" s="46"/>
      <c r="M196" s="210" t="s">
        <v>19</v>
      </c>
      <c r="N196" s="211" t="s">
        <v>43</v>
      </c>
      <c r="O196" s="86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4" t="s">
        <v>182</v>
      </c>
      <c r="AT196" s="214" t="s">
        <v>129</v>
      </c>
      <c r="AU196" s="214" t="s">
        <v>82</v>
      </c>
      <c r="AY196" s="19" t="s">
        <v>124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9" t="s">
        <v>80</v>
      </c>
      <c r="BK196" s="215">
        <f>ROUND(I196*H196,2)</f>
        <v>0</v>
      </c>
      <c r="BL196" s="19" t="s">
        <v>182</v>
      </c>
      <c r="BM196" s="214" t="s">
        <v>318</v>
      </c>
    </row>
    <row r="197" s="2" customFormat="1">
      <c r="A197" s="40"/>
      <c r="B197" s="41"/>
      <c r="C197" s="42"/>
      <c r="D197" s="216" t="s">
        <v>137</v>
      </c>
      <c r="E197" s="42"/>
      <c r="F197" s="217" t="s">
        <v>317</v>
      </c>
      <c r="G197" s="42"/>
      <c r="H197" s="42"/>
      <c r="I197" s="218"/>
      <c r="J197" s="42"/>
      <c r="K197" s="42"/>
      <c r="L197" s="46"/>
      <c r="M197" s="219"/>
      <c r="N197" s="220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137</v>
      </c>
      <c r="AU197" s="19" t="s">
        <v>82</v>
      </c>
    </row>
    <row r="198" s="12" customFormat="1" ht="22.8" customHeight="1">
      <c r="A198" s="12"/>
      <c r="B198" s="187"/>
      <c r="C198" s="188"/>
      <c r="D198" s="189" t="s">
        <v>71</v>
      </c>
      <c r="E198" s="201" t="s">
        <v>319</v>
      </c>
      <c r="F198" s="201" t="s">
        <v>320</v>
      </c>
      <c r="G198" s="188"/>
      <c r="H198" s="188"/>
      <c r="I198" s="191"/>
      <c r="J198" s="202">
        <f>BK198</f>
        <v>0</v>
      </c>
      <c r="K198" s="188"/>
      <c r="L198" s="193"/>
      <c r="M198" s="194"/>
      <c r="N198" s="195"/>
      <c r="O198" s="195"/>
      <c r="P198" s="196">
        <f>SUM(P199:P203)</f>
        <v>0</v>
      </c>
      <c r="Q198" s="195"/>
      <c r="R198" s="196">
        <f>SUM(R199:R203)</f>
        <v>0.59311320000000001</v>
      </c>
      <c r="S198" s="195"/>
      <c r="T198" s="197">
        <f>SUM(T199:T203)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8" t="s">
        <v>82</v>
      </c>
      <c r="AT198" s="199" t="s">
        <v>71</v>
      </c>
      <c r="AU198" s="199" t="s">
        <v>80</v>
      </c>
      <c r="AY198" s="198" t="s">
        <v>124</v>
      </c>
      <c r="BK198" s="200">
        <f>SUM(BK199:BK203)</f>
        <v>0</v>
      </c>
    </row>
    <row r="199" s="2" customFormat="1">
      <c r="A199" s="40"/>
      <c r="B199" s="41"/>
      <c r="C199" s="203" t="s">
        <v>321</v>
      </c>
      <c r="D199" s="203" t="s">
        <v>129</v>
      </c>
      <c r="E199" s="204" t="s">
        <v>322</v>
      </c>
      <c r="F199" s="205" t="s">
        <v>323</v>
      </c>
      <c r="G199" s="206" t="s">
        <v>181</v>
      </c>
      <c r="H199" s="207">
        <v>34.600000000000001</v>
      </c>
      <c r="I199" s="208"/>
      <c r="J199" s="209">
        <f>ROUND(I199*H199,2)</f>
        <v>0</v>
      </c>
      <c r="K199" s="205" t="s">
        <v>214</v>
      </c>
      <c r="L199" s="46"/>
      <c r="M199" s="210" t="s">
        <v>19</v>
      </c>
      <c r="N199" s="211" t="s">
        <v>43</v>
      </c>
      <c r="O199" s="86"/>
      <c r="P199" s="212">
        <f>O199*H199</f>
        <v>0</v>
      </c>
      <c r="Q199" s="212">
        <v>0.017142000000000001</v>
      </c>
      <c r="R199" s="212">
        <f>Q199*H199</f>
        <v>0.59311320000000001</v>
      </c>
      <c r="S199" s="212">
        <v>0</v>
      </c>
      <c r="T199" s="213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4" t="s">
        <v>182</v>
      </c>
      <c r="AT199" s="214" t="s">
        <v>129</v>
      </c>
      <c r="AU199" s="214" t="s">
        <v>82</v>
      </c>
      <c r="AY199" s="19" t="s">
        <v>124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9" t="s">
        <v>80</v>
      </c>
      <c r="BK199" s="215">
        <f>ROUND(I199*H199,2)</f>
        <v>0</v>
      </c>
      <c r="BL199" s="19" t="s">
        <v>182</v>
      </c>
      <c r="BM199" s="214" t="s">
        <v>324</v>
      </c>
    </row>
    <row r="200" s="2" customFormat="1">
      <c r="A200" s="40"/>
      <c r="B200" s="41"/>
      <c r="C200" s="42"/>
      <c r="D200" s="216" t="s">
        <v>137</v>
      </c>
      <c r="E200" s="42"/>
      <c r="F200" s="217" t="s">
        <v>323</v>
      </c>
      <c r="G200" s="42"/>
      <c r="H200" s="42"/>
      <c r="I200" s="218"/>
      <c r="J200" s="42"/>
      <c r="K200" s="42"/>
      <c r="L200" s="46"/>
      <c r="M200" s="219"/>
      <c r="N200" s="220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137</v>
      </c>
      <c r="AU200" s="19" t="s">
        <v>82</v>
      </c>
    </row>
    <row r="201" s="13" customFormat="1">
      <c r="A201" s="13"/>
      <c r="B201" s="221"/>
      <c r="C201" s="222"/>
      <c r="D201" s="216" t="s">
        <v>139</v>
      </c>
      <c r="E201" s="223" t="s">
        <v>19</v>
      </c>
      <c r="F201" s="224" t="s">
        <v>325</v>
      </c>
      <c r="G201" s="222"/>
      <c r="H201" s="225">
        <v>34.600000000000001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1" t="s">
        <v>139</v>
      </c>
      <c r="AU201" s="231" t="s">
        <v>82</v>
      </c>
      <c r="AV201" s="13" t="s">
        <v>82</v>
      </c>
      <c r="AW201" s="13" t="s">
        <v>33</v>
      </c>
      <c r="AX201" s="13" t="s">
        <v>80</v>
      </c>
      <c r="AY201" s="231" t="s">
        <v>124</v>
      </c>
    </row>
    <row r="202" s="2" customFormat="1" ht="16.5" customHeight="1">
      <c r="A202" s="40"/>
      <c r="B202" s="41"/>
      <c r="C202" s="203" t="s">
        <v>326</v>
      </c>
      <c r="D202" s="203" t="s">
        <v>129</v>
      </c>
      <c r="E202" s="204" t="s">
        <v>327</v>
      </c>
      <c r="F202" s="205" t="s">
        <v>328</v>
      </c>
      <c r="G202" s="206" t="s">
        <v>149</v>
      </c>
      <c r="H202" s="207">
        <v>0.59299999999999997</v>
      </c>
      <c r="I202" s="208"/>
      <c r="J202" s="209">
        <f>ROUND(I202*H202,2)</f>
        <v>0</v>
      </c>
      <c r="K202" s="205" t="s">
        <v>133</v>
      </c>
      <c r="L202" s="46"/>
      <c r="M202" s="210" t="s">
        <v>19</v>
      </c>
      <c r="N202" s="211" t="s">
        <v>43</v>
      </c>
      <c r="O202" s="86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4" t="s">
        <v>182</v>
      </c>
      <c r="AT202" s="214" t="s">
        <v>129</v>
      </c>
      <c r="AU202" s="214" t="s">
        <v>82</v>
      </c>
      <c r="AY202" s="19" t="s">
        <v>124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9" t="s">
        <v>80</v>
      </c>
      <c r="BK202" s="215">
        <f>ROUND(I202*H202,2)</f>
        <v>0</v>
      </c>
      <c r="BL202" s="19" t="s">
        <v>182</v>
      </c>
      <c r="BM202" s="214" t="s">
        <v>329</v>
      </c>
    </row>
    <row r="203" s="2" customFormat="1">
      <c r="A203" s="40"/>
      <c r="B203" s="41"/>
      <c r="C203" s="42"/>
      <c r="D203" s="216" t="s">
        <v>137</v>
      </c>
      <c r="E203" s="42"/>
      <c r="F203" s="217" t="s">
        <v>330</v>
      </c>
      <c r="G203" s="42"/>
      <c r="H203" s="42"/>
      <c r="I203" s="218"/>
      <c r="J203" s="42"/>
      <c r="K203" s="42"/>
      <c r="L203" s="46"/>
      <c r="M203" s="219"/>
      <c r="N203" s="220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137</v>
      </c>
      <c r="AU203" s="19" t="s">
        <v>82</v>
      </c>
    </row>
    <row r="204" s="12" customFormat="1" ht="22.8" customHeight="1">
      <c r="A204" s="12"/>
      <c r="B204" s="187"/>
      <c r="C204" s="188"/>
      <c r="D204" s="189" t="s">
        <v>71</v>
      </c>
      <c r="E204" s="201" t="s">
        <v>331</v>
      </c>
      <c r="F204" s="201" t="s">
        <v>332</v>
      </c>
      <c r="G204" s="188"/>
      <c r="H204" s="188"/>
      <c r="I204" s="191"/>
      <c r="J204" s="202">
        <f>BK204</f>
        <v>0</v>
      </c>
      <c r="K204" s="188"/>
      <c r="L204" s="193"/>
      <c r="M204" s="194"/>
      <c r="N204" s="195"/>
      <c r="O204" s="195"/>
      <c r="P204" s="196">
        <f>SUM(P205:P233)</f>
        <v>0</v>
      </c>
      <c r="Q204" s="195"/>
      <c r="R204" s="196">
        <f>SUM(R205:R233)</f>
        <v>0.58848999999999996</v>
      </c>
      <c r="S204" s="195"/>
      <c r="T204" s="197">
        <f>SUM(T205:T233)</f>
        <v>0.21134500000000001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98" t="s">
        <v>82</v>
      </c>
      <c r="AT204" s="199" t="s">
        <v>71</v>
      </c>
      <c r="AU204" s="199" t="s">
        <v>80</v>
      </c>
      <c r="AY204" s="198" t="s">
        <v>124</v>
      </c>
      <c r="BK204" s="200">
        <f>SUM(BK205:BK233)</f>
        <v>0</v>
      </c>
    </row>
    <row r="205" s="2" customFormat="1" ht="16.5" customHeight="1">
      <c r="A205" s="40"/>
      <c r="B205" s="41"/>
      <c r="C205" s="203" t="s">
        <v>333</v>
      </c>
      <c r="D205" s="203" t="s">
        <v>129</v>
      </c>
      <c r="E205" s="204" t="s">
        <v>334</v>
      </c>
      <c r="F205" s="205" t="s">
        <v>335</v>
      </c>
      <c r="G205" s="206" t="s">
        <v>275</v>
      </c>
      <c r="H205" s="207">
        <v>81.5</v>
      </c>
      <c r="I205" s="208"/>
      <c r="J205" s="209">
        <f>ROUND(I205*H205,2)</f>
        <v>0</v>
      </c>
      <c r="K205" s="205" t="s">
        <v>133</v>
      </c>
      <c r="L205" s="46"/>
      <c r="M205" s="210" t="s">
        <v>19</v>
      </c>
      <c r="N205" s="211" t="s">
        <v>43</v>
      </c>
      <c r="O205" s="86"/>
      <c r="P205" s="212">
        <f>O205*H205</f>
        <v>0</v>
      </c>
      <c r="Q205" s="212">
        <v>0</v>
      </c>
      <c r="R205" s="212">
        <f>Q205*H205</f>
        <v>0</v>
      </c>
      <c r="S205" s="212">
        <v>0.00191</v>
      </c>
      <c r="T205" s="213">
        <f>S205*H205</f>
        <v>0.155665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4" t="s">
        <v>182</v>
      </c>
      <c r="AT205" s="214" t="s">
        <v>129</v>
      </c>
      <c r="AU205" s="214" t="s">
        <v>82</v>
      </c>
      <c r="AY205" s="19" t="s">
        <v>124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9" t="s">
        <v>80</v>
      </c>
      <c r="BK205" s="215">
        <f>ROUND(I205*H205,2)</f>
        <v>0</v>
      </c>
      <c r="BL205" s="19" t="s">
        <v>182</v>
      </c>
      <c r="BM205" s="214" t="s">
        <v>336</v>
      </c>
    </row>
    <row r="206" s="2" customFormat="1">
      <c r="A206" s="40"/>
      <c r="B206" s="41"/>
      <c r="C206" s="42"/>
      <c r="D206" s="216" t="s">
        <v>137</v>
      </c>
      <c r="E206" s="42"/>
      <c r="F206" s="217" t="s">
        <v>337</v>
      </c>
      <c r="G206" s="42"/>
      <c r="H206" s="42"/>
      <c r="I206" s="218"/>
      <c r="J206" s="42"/>
      <c r="K206" s="42"/>
      <c r="L206" s="46"/>
      <c r="M206" s="219"/>
      <c r="N206" s="220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137</v>
      </c>
      <c r="AU206" s="19" t="s">
        <v>82</v>
      </c>
    </row>
    <row r="207" s="13" customFormat="1">
      <c r="A207" s="13"/>
      <c r="B207" s="221"/>
      <c r="C207" s="222"/>
      <c r="D207" s="216" t="s">
        <v>139</v>
      </c>
      <c r="E207" s="223" t="s">
        <v>19</v>
      </c>
      <c r="F207" s="224" t="s">
        <v>338</v>
      </c>
      <c r="G207" s="222"/>
      <c r="H207" s="225">
        <v>81.5</v>
      </c>
      <c r="I207" s="226"/>
      <c r="J207" s="222"/>
      <c r="K207" s="222"/>
      <c r="L207" s="227"/>
      <c r="M207" s="228"/>
      <c r="N207" s="229"/>
      <c r="O207" s="229"/>
      <c r="P207" s="229"/>
      <c r="Q207" s="229"/>
      <c r="R207" s="229"/>
      <c r="S207" s="229"/>
      <c r="T207" s="23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1" t="s">
        <v>139</v>
      </c>
      <c r="AU207" s="231" t="s">
        <v>82</v>
      </c>
      <c r="AV207" s="13" t="s">
        <v>82</v>
      </c>
      <c r="AW207" s="13" t="s">
        <v>33</v>
      </c>
      <c r="AX207" s="13" t="s">
        <v>80</v>
      </c>
      <c r="AY207" s="231" t="s">
        <v>124</v>
      </c>
    </row>
    <row r="208" s="2" customFormat="1" ht="16.5" customHeight="1">
      <c r="A208" s="40"/>
      <c r="B208" s="41"/>
      <c r="C208" s="203" t="s">
        <v>339</v>
      </c>
      <c r="D208" s="203" t="s">
        <v>129</v>
      </c>
      <c r="E208" s="204" t="s">
        <v>340</v>
      </c>
      <c r="F208" s="205" t="s">
        <v>341</v>
      </c>
      <c r="G208" s="206" t="s">
        <v>275</v>
      </c>
      <c r="H208" s="207">
        <v>20</v>
      </c>
      <c r="I208" s="208"/>
      <c r="J208" s="209">
        <f>ROUND(I208*H208,2)</f>
        <v>0</v>
      </c>
      <c r="K208" s="205" t="s">
        <v>133</v>
      </c>
      <c r="L208" s="46"/>
      <c r="M208" s="210" t="s">
        <v>19</v>
      </c>
      <c r="N208" s="211" t="s">
        <v>43</v>
      </c>
      <c r="O208" s="86"/>
      <c r="P208" s="212">
        <f>O208*H208</f>
        <v>0</v>
      </c>
      <c r="Q208" s="212">
        <v>0</v>
      </c>
      <c r="R208" s="212">
        <f>Q208*H208</f>
        <v>0</v>
      </c>
      <c r="S208" s="212">
        <v>0.00175</v>
      </c>
      <c r="T208" s="213">
        <f>S208*H208</f>
        <v>0.035000000000000003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4" t="s">
        <v>182</v>
      </c>
      <c r="AT208" s="214" t="s">
        <v>129</v>
      </c>
      <c r="AU208" s="214" t="s">
        <v>82</v>
      </c>
      <c r="AY208" s="19" t="s">
        <v>124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9" t="s">
        <v>80</v>
      </c>
      <c r="BK208" s="215">
        <f>ROUND(I208*H208,2)</f>
        <v>0</v>
      </c>
      <c r="BL208" s="19" t="s">
        <v>182</v>
      </c>
      <c r="BM208" s="214" t="s">
        <v>342</v>
      </c>
    </row>
    <row r="209" s="2" customFormat="1">
      <c r="A209" s="40"/>
      <c r="B209" s="41"/>
      <c r="C209" s="42"/>
      <c r="D209" s="216" t="s">
        <v>137</v>
      </c>
      <c r="E209" s="42"/>
      <c r="F209" s="217" t="s">
        <v>343</v>
      </c>
      <c r="G209" s="42"/>
      <c r="H209" s="42"/>
      <c r="I209" s="218"/>
      <c r="J209" s="42"/>
      <c r="K209" s="42"/>
      <c r="L209" s="46"/>
      <c r="M209" s="219"/>
      <c r="N209" s="220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137</v>
      </c>
      <c r="AU209" s="19" t="s">
        <v>82</v>
      </c>
    </row>
    <row r="210" s="2" customFormat="1" ht="16.5" customHeight="1">
      <c r="A210" s="40"/>
      <c r="B210" s="41"/>
      <c r="C210" s="203" t="s">
        <v>344</v>
      </c>
      <c r="D210" s="203" t="s">
        <v>129</v>
      </c>
      <c r="E210" s="204" t="s">
        <v>345</v>
      </c>
      <c r="F210" s="205" t="s">
        <v>346</v>
      </c>
      <c r="G210" s="206" t="s">
        <v>132</v>
      </c>
      <c r="H210" s="207">
        <v>11</v>
      </c>
      <c r="I210" s="208"/>
      <c r="J210" s="209">
        <f>ROUND(I210*H210,2)</f>
        <v>0</v>
      </c>
      <c r="K210" s="205" t="s">
        <v>133</v>
      </c>
      <c r="L210" s="46"/>
      <c r="M210" s="210" t="s">
        <v>19</v>
      </c>
      <c r="N210" s="211" t="s">
        <v>43</v>
      </c>
      <c r="O210" s="86"/>
      <c r="P210" s="212">
        <f>O210*H210</f>
        <v>0</v>
      </c>
      <c r="Q210" s="212">
        <v>0</v>
      </c>
      <c r="R210" s="212">
        <f>Q210*H210</f>
        <v>0</v>
      </c>
      <c r="S210" s="212">
        <v>0.0018799999999999999</v>
      </c>
      <c r="T210" s="213">
        <f>S210*H210</f>
        <v>0.02068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4" t="s">
        <v>182</v>
      </c>
      <c r="AT210" s="214" t="s">
        <v>129</v>
      </c>
      <c r="AU210" s="214" t="s">
        <v>82</v>
      </c>
      <c r="AY210" s="19" t="s">
        <v>124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9" t="s">
        <v>80</v>
      </c>
      <c r="BK210" s="215">
        <f>ROUND(I210*H210,2)</f>
        <v>0</v>
      </c>
      <c r="BL210" s="19" t="s">
        <v>182</v>
      </c>
      <c r="BM210" s="214" t="s">
        <v>347</v>
      </c>
    </row>
    <row r="211" s="2" customFormat="1">
      <c r="A211" s="40"/>
      <c r="B211" s="41"/>
      <c r="C211" s="42"/>
      <c r="D211" s="216" t="s">
        <v>137</v>
      </c>
      <c r="E211" s="42"/>
      <c r="F211" s="217" t="s">
        <v>348</v>
      </c>
      <c r="G211" s="42"/>
      <c r="H211" s="42"/>
      <c r="I211" s="218"/>
      <c r="J211" s="42"/>
      <c r="K211" s="42"/>
      <c r="L211" s="46"/>
      <c r="M211" s="219"/>
      <c r="N211" s="220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137</v>
      </c>
      <c r="AU211" s="19" t="s">
        <v>82</v>
      </c>
    </row>
    <row r="212" s="2" customFormat="1" ht="21.75" customHeight="1">
      <c r="A212" s="40"/>
      <c r="B212" s="41"/>
      <c r="C212" s="203" t="s">
        <v>349</v>
      </c>
      <c r="D212" s="203" t="s">
        <v>129</v>
      </c>
      <c r="E212" s="204" t="s">
        <v>350</v>
      </c>
      <c r="F212" s="205" t="s">
        <v>351</v>
      </c>
      <c r="G212" s="206" t="s">
        <v>275</v>
      </c>
      <c r="H212" s="207">
        <v>18.5</v>
      </c>
      <c r="I212" s="208"/>
      <c r="J212" s="209">
        <f>ROUND(I212*H212,2)</f>
        <v>0</v>
      </c>
      <c r="K212" s="205" t="s">
        <v>133</v>
      </c>
      <c r="L212" s="46"/>
      <c r="M212" s="210" t="s">
        <v>19</v>
      </c>
      <c r="N212" s="211" t="s">
        <v>43</v>
      </c>
      <c r="O212" s="86"/>
      <c r="P212" s="212">
        <f>O212*H212</f>
        <v>0</v>
      </c>
      <c r="Q212" s="212">
        <v>0.0058399999999999997</v>
      </c>
      <c r="R212" s="212">
        <f>Q212*H212</f>
        <v>0.10804</v>
      </c>
      <c r="S212" s="212">
        <v>0</v>
      </c>
      <c r="T212" s="213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4" t="s">
        <v>182</v>
      </c>
      <c r="AT212" s="214" t="s">
        <v>129</v>
      </c>
      <c r="AU212" s="214" t="s">
        <v>82</v>
      </c>
      <c r="AY212" s="19" t="s">
        <v>124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9" t="s">
        <v>80</v>
      </c>
      <c r="BK212" s="215">
        <f>ROUND(I212*H212,2)</f>
        <v>0</v>
      </c>
      <c r="BL212" s="19" t="s">
        <v>182</v>
      </c>
      <c r="BM212" s="214" t="s">
        <v>352</v>
      </c>
    </row>
    <row r="213" s="2" customFormat="1">
      <c r="A213" s="40"/>
      <c r="B213" s="41"/>
      <c r="C213" s="42"/>
      <c r="D213" s="216" t="s">
        <v>137</v>
      </c>
      <c r="E213" s="42"/>
      <c r="F213" s="217" t="s">
        <v>353</v>
      </c>
      <c r="G213" s="42"/>
      <c r="H213" s="42"/>
      <c r="I213" s="218"/>
      <c r="J213" s="42"/>
      <c r="K213" s="42"/>
      <c r="L213" s="46"/>
      <c r="M213" s="219"/>
      <c r="N213" s="220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137</v>
      </c>
      <c r="AU213" s="19" t="s">
        <v>82</v>
      </c>
    </row>
    <row r="214" s="15" customFormat="1">
      <c r="A214" s="15"/>
      <c r="B214" s="253"/>
      <c r="C214" s="254"/>
      <c r="D214" s="216" t="s">
        <v>139</v>
      </c>
      <c r="E214" s="255" t="s">
        <v>19</v>
      </c>
      <c r="F214" s="256" t="s">
        <v>354</v>
      </c>
      <c r="G214" s="254"/>
      <c r="H214" s="255" t="s">
        <v>19</v>
      </c>
      <c r="I214" s="257"/>
      <c r="J214" s="254"/>
      <c r="K214" s="254"/>
      <c r="L214" s="258"/>
      <c r="M214" s="259"/>
      <c r="N214" s="260"/>
      <c r="O214" s="260"/>
      <c r="P214" s="260"/>
      <c r="Q214" s="260"/>
      <c r="R214" s="260"/>
      <c r="S214" s="260"/>
      <c r="T214" s="261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2" t="s">
        <v>139</v>
      </c>
      <c r="AU214" s="262" t="s">
        <v>82</v>
      </c>
      <c r="AV214" s="15" t="s">
        <v>80</v>
      </c>
      <c r="AW214" s="15" t="s">
        <v>33</v>
      </c>
      <c r="AX214" s="15" t="s">
        <v>72</v>
      </c>
      <c r="AY214" s="262" t="s">
        <v>124</v>
      </c>
    </row>
    <row r="215" s="13" customFormat="1">
      <c r="A215" s="13"/>
      <c r="B215" s="221"/>
      <c r="C215" s="222"/>
      <c r="D215" s="216" t="s">
        <v>139</v>
      </c>
      <c r="E215" s="223" t="s">
        <v>19</v>
      </c>
      <c r="F215" s="224" t="s">
        <v>355</v>
      </c>
      <c r="G215" s="222"/>
      <c r="H215" s="225">
        <v>18.5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1" t="s">
        <v>139</v>
      </c>
      <c r="AU215" s="231" t="s">
        <v>82</v>
      </c>
      <c r="AV215" s="13" t="s">
        <v>82</v>
      </c>
      <c r="AW215" s="13" t="s">
        <v>33</v>
      </c>
      <c r="AX215" s="13" t="s">
        <v>72</v>
      </c>
      <c r="AY215" s="231" t="s">
        <v>124</v>
      </c>
    </row>
    <row r="216" s="16" customFormat="1">
      <c r="A216" s="16"/>
      <c r="B216" s="263"/>
      <c r="C216" s="264"/>
      <c r="D216" s="216" t="s">
        <v>139</v>
      </c>
      <c r="E216" s="265" t="s">
        <v>19</v>
      </c>
      <c r="F216" s="266" t="s">
        <v>253</v>
      </c>
      <c r="G216" s="264"/>
      <c r="H216" s="267">
        <v>18.5</v>
      </c>
      <c r="I216" s="268"/>
      <c r="J216" s="264"/>
      <c r="K216" s="264"/>
      <c r="L216" s="269"/>
      <c r="M216" s="270"/>
      <c r="N216" s="271"/>
      <c r="O216" s="271"/>
      <c r="P216" s="271"/>
      <c r="Q216" s="271"/>
      <c r="R216" s="271"/>
      <c r="S216" s="271"/>
      <c r="T216" s="272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73" t="s">
        <v>139</v>
      </c>
      <c r="AU216" s="273" t="s">
        <v>82</v>
      </c>
      <c r="AV216" s="16" t="s">
        <v>134</v>
      </c>
      <c r="AW216" s="16" t="s">
        <v>33</v>
      </c>
      <c r="AX216" s="16" t="s">
        <v>80</v>
      </c>
      <c r="AY216" s="273" t="s">
        <v>124</v>
      </c>
    </row>
    <row r="217" s="2" customFormat="1" ht="21.75" customHeight="1">
      <c r="A217" s="40"/>
      <c r="B217" s="41"/>
      <c r="C217" s="203" t="s">
        <v>356</v>
      </c>
      <c r="D217" s="203" t="s">
        <v>129</v>
      </c>
      <c r="E217" s="204" t="s">
        <v>357</v>
      </c>
      <c r="F217" s="205" t="s">
        <v>358</v>
      </c>
      <c r="G217" s="206" t="s">
        <v>275</v>
      </c>
      <c r="H217" s="207">
        <v>63</v>
      </c>
      <c r="I217" s="208"/>
      <c r="J217" s="209">
        <f>ROUND(I217*H217,2)</f>
        <v>0</v>
      </c>
      <c r="K217" s="205" t="s">
        <v>214</v>
      </c>
      <c r="L217" s="46"/>
      <c r="M217" s="210" t="s">
        <v>19</v>
      </c>
      <c r="N217" s="211" t="s">
        <v>43</v>
      </c>
      <c r="O217" s="86"/>
      <c r="P217" s="212">
        <f>O217*H217</f>
        <v>0</v>
      </c>
      <c r="Q217" s="212">
        <v>0.0058399999999999997</v>
      </c>
      <c r="R217" s="212">
        <f>Q217*H217</f>
        <v>0.36791999999999997</v>
      </c>
      <c r="S217" s="212">
        <v>0</v>
      </c>
      <c r="T217" s="213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4" t="s">
        <v>182</v>
      </c>
      <c r="AT217" s="214" t="s">
        <v>129</v>
      </c>
      <c r="AU217" s="214" t="s">
        <v>82</v>
      </c>
      <c r="AY217" s="19" t="s">
        <v>124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9" t="s">
        <v>80</v>
      </c>
      <c r="BK217" s="215">
        <f>ROUND(I217*H217,2)</f>
        <v>0</v>
      </c>
      <c r="BL217" s="19" t="s">
        <v>182</v>
      </c>
      <c r="BM217" s="214" t="s">
        <v>359</v>
      </c>
    </row>
    <row r="218" s="2" customFormat="1">
      <c r="A218" s="40"/>
      <c r="B218" s="41"/>
      <c r="C218" s="42"/>
      <c r="D218" s="216" t="s">
        <v>137</v>
      </c>
      <c r="E218" s="42"/>
      <c r="F218" s="217" t="s">
        <v>360</v>
      </c>
      <c r="G218" s="42"/>
      <c r="H218" s="42"/>
      <c r="I218" s="218"/>
      <c r="J218" s="42"/>
      <c r="K218" s="42"/>
      <c r="L218" s="46"/>
      <c r="M218" s="219"/>
      <c r="N218" s="220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137</v>
      </c>
      <c r="AU218" s="19" t="s">
        <v>82</v>
      </c>
    </row>
    <row r="219" s="15" customFormat="1">
      <c r="A219" s="15"/>
      <c r="B219" s="253"/>
      <c r="C219" s="254"/>
      <c r="D219" s="216" t="s">
        <v>139</v>
      </c>
      <c r="E219" s="255" t="s">
        <v>19</v>
      </c>
      <c r="F219" s="256" t="s">
        <v>361</v>
      </c>
      <c r="G219" s="254"/>
      <c r="H219" s="255" t="s">
        <v>19</v>
      </c>
      <c r="I219" s="257"/>
      <c r="J219" s="254"/>
      <c r="K219" s="254"/>
      <c r="L219" s="258"/>
      <c r="M219" s="259"/>
      <c r="N219" s="260"/>
      <c r="O219" s="260"/>
      <c r="P219" s="260"/>
      <c r="Q219" s="260"/>
      <c r="R219" s="260"/>
      <c r="S219" s="260"/>
      <c r="T219" s="261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2" t="s">
        <v>139</v>
      </c>
      <c r="AU219" s="262" t="s">
        <v>82</v>
      </c>
      <c r="AV219" s="15" t="s">
        <v>80</v>
      </c>
      <c r="AW219" s="15" t="s">
        <v>33</v>
      </c>
      <c r="AX219" s="15" t="s">
        <v>72</v>
      </c>
      <c r="AY219" s="262" t="s">
        <v>124</v>
      </c>
    </row>
    <row r="220" s="13" customFormat="1">
      <c r="A220" s="13"/>
      <c r="B220" s="221"/>
      <c r="C220" s="222"/>
      <c r="D220" s="216" t="s">
        <v>139</v>
      </c>
      <c r="E220" s="223" t="s">
        <v>19</v>
      </c>
      <c r="F220" s="224" t="s">
        <v>362</v>
      </c>
      <c r="G220" s="222"/>
      <c r="H220" s="225">
        <v>63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1" t="s">
        <v>139</v>
      </c>
      <c r="AU220" s="231" t="s">
        <v>82</v>
      </c>
      <c r="AV220" s="13" t="s">
        <v>82</v>
      </c>
      <c r="AW220" s="13" t="s">
        <v>33</v>
      </c>
      <c r="AX220" s="13" t="s">
        <v>72</v>
      </c>
      <c r="AY220" s="231" t="s">
        <v>124</v>
      </c>
    </row>
    <row r="221" s="16" customFormat="1">
      <c r="A221" s="16"/>
      <c r="B221" s="263"/>
      <c r="C221" s="264"/>
      <c r="D221" s="216" t="s">
        <v>139</v>
      </c>
      <c r="E221" s="265" t="s">
        <v>19</v>
      </c>
      <c r="F221" s="266" t="s">
        <v>253</v>
      </c>
      <c r="G221" s="264"/>
      <c r="H221" s="267">
        <v>63</v>
      </c>
      <c r="I221" s="268"/>
      <c r="J221" s="264"/>
      <c r="K221" s="264"/>
      <c r="L221" s="269"/>
      <c r="M221" s="270"/>
      <c r="N221" s="271"/>
      <c r="O221" s="271"/>
      <c r="P221" s="271"/>
      <c r="Q221" s="271"/>
      <c r="R221" s="271"/>
      <c r="S221" s="271"/>
      <c r="T221" s="272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73" t="s">
        <v>139</v>
      </c>
      <c r="AU221" s="273" t="s">
        <v>82</v>
      </c>
      <c r="AV221" s="16" t="s">
        <v>134</v>
      </c>
      <c r="AW221" s="16" t="s">
        <v>33</v>
      </c>
      <c r="AX221" s="16" t="s">
        <v>80</v>
      </c>
      <c r="AY221" s="273" t="s">
        <v>124</v>
      </c>
    </row>
    <row r="222" s="2" customFormat="1" ht="21.75" customHeight="1">
      <c r="A222" s="40"/>
      <c r="B222" s="41"/>
      <c r="C222" s="203" t="s">
        <v>363</v>
      </c>
      <c r="D222" s="203" t="s">
        <v>129</v>
      </c>
      <c r="E222" s="204" t="s">
        <v>364</v>
      </c>
      <c r="F222" s="205" t="s">
        <v>365</v>
      </c>
      <c r="G222" s="206" t="s">
        <v>275</v>
      </c>
      <c r="H222" s="207">
        <v>20</v>
      </c>
      <c r="I222" s="208"/>
      <c r="J222" s="209">
        <f>ROUND(I222*H222,2)</f>
        <v>0</v>
      </c>
      <c r="K222" s="205" t="s">
        <v>133</v>
      </c>
      <c r="L222" s="46"/>
      <c r="M222" s="210" t="s">
        <v>19</v>
      </c>
      <c r="N222" s="211" t="s">
        <v>43</v>
      </c>
      <c r="O222" s="86"/>
      <c r="P222" s="212">
        <f>O222*H222</f>
        <v>0</v>
      </c>
      <c r="Q222" s="212">
        <v>0.0022000000000000001</v>
      </c>
      <c r="R222" s="212">
        <f>Q222*H222</f>
        <v>0.044000000000000004</v>
      </c>
      <c r="S222" s="212">
        <v>0</v>
      </c>
      <c r="T222" s="213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4" t="s">
        <v>182</v>
      </c>
      <c r="AT222" s="214" t="s">
        <v>129</v>
      </c>
      <c r="AU222" s="214" t="s">
        <v>82</v>
      </c>
      <c r="AY222" s="19" t="s">
        <v>124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9" t="s">
        <v>80</v>
      </c>
      <c r="BK222" s="215">
        <f>ROUND(I222*H222,2)</f>
        <v>0</v>
      </c>
      <c r="BL222" s="19" t="s">
        <v>182</v>
      </c>
      <c r="BM222" s="214" t="s">
        <v>366</v>
      </c>
    </row>
    <row r="223" s="2" customFormat="1">
      <c r="A223" s="40"/>
      <c r="B223" s="41"/>
      <c r="C223" s="42"/>
      <c r="D223" s="216" t="s">
        <v>137</v>
      </c>
      <c r="E223" s="42"/>
      <c r="F223" s="217" t="s">
        <v>367</v>
      </c>
      <c r="G223" s="42"/>
      <c r="H223" s="42"/>
      <c r="I223" s="218"/>
      <c r="J223" s="42"/>
      <c r="K223" s="42"/>
      <c r="L223" s="46"/>
      <c r="M223" s="219"/>
      <c r="N223" s="220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137</v>
      </c>
      <c r="AU223" s="19" t="s">
        <v>82</v>
      </c>
    </row>
    <row r="224" s="15" customFormat="1">
      <c r="A224" s="15"/>
      <c r="B224" s="253"/>
      <c r="C224" s="254"/>
      <c r="D224" s="216" t="s">
        <v>139</v>
      </c>
      <c r="E224" s="255" t="s">
        <v>19</v>
      </c>
      <c r="F224" s="256" t="s">
        <v>368</v>
      </c>
      <c r="G224" s="254"/>
      <c r="H224" s="255" t="s">
        <v>19</v>
      </c>
      <c r="I224" s="257"/>
      <c r="J224" s="254"/>
      <c r="K224" s="254"/>
      <c r="L224" s="258"/>
      <c r="M224" s="259"/>
      <c r="N224" s="260"/>
      <c r="O224" s="260"/>
      <c r="P224" s="260"/>
      <c r="Q224" s="260"/>
      <c r="R224" s="260"/>
      <c r="S224" s="260"/>
      <c r="T224" s="261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2" t="s">
        <v>139</v>
      </c>
      <c r="AU224" s="262" t="s">
        <v>82</v>
      </c>
      <c r="AV224" s="15" t="s">
        <v>80</v>
      </c>
      <c r="AW224" s="15" t="s">
        <v>33</v>
      </c>
      <c r="AX224" s="15" t="s">
        <v>72</v>
      </c>
      <c r="AY224" s="262" t="s">
        <v>124</v>
      </c>
    </row>
    <row r="225" s="13" customFormat="1">
      <c r="A225" s="13"/>
      <c r="B225" s="221"/>
      <c r="C225" s="222"/>
      <c r="D225" s="216" t="s">
        <v>139</v>
      </c>
      <c r="E225" s="223" t="s">
        <v>19</v>
      </c>
      <c r="F225" s="224" t="s">
        <v>245</v>
      </c>
      <c r="G225" s="222"/>
      <c r="H225" s="225">
        <v>20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1" t="s">
        <v>139</v>
      </c>
      <c r="AU225" s="231" t="s">
        <v>82</v>
      </c>
      <c r="AV225" s="13" t="s">
        <v>82</v>
      </c>
      <c r="AW225" s="13" t="s">
        <v>33</v>
      </c>
      <c r="AX225" s="13" t="s">
        <v>72</v>
      </c>
      <c r="AY225" s="231" t="s">
        <v>124</v>
      </c>
    </row>
    <row r="226" s="16" customFormat="1">
      <c r="A226" s="16"/>
      <c r="B226" s="263"/>
      <c r="C226" s="264"/>
      <c r="D226" s="216" t="s">
        <v>139</v>
      </c>
      <c r="E226" s="265" t="s">
        <v>19</v>
      </c>
      <c r="F226" s="266" t="s">
        <v>253</v>
      </c>
      <c r="G226" s="264"/>
      <c r="H226" s="267">
        <v>20</v>
      </c>
      <c r="I226" s="268"/>
      <c r="J226" s="264"/>
      <c r="K226" s="264"/>
      <c r="L226" s="269"/>
      <c r="M226" s="270"/>
      <c r="N226" s="271"/>
      <c r="O226" s="271"/>
      <c r="P226" s="271"/>
      <c r="Q226" s="271"/>
      <c r="R226" s="271"/>
      <c r="S226" s="271"/>
      <c r="T226" s="272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73" t="s">
        <v>139</v>
      </c>
      <c r="AU226" s="273" t="s">
        <v>82</v>
      </c>
      <c r="AV226" s="16" t="s">
        <v>134</v>
      </c>
      <c r="AW226" s="16" t="s">
        <v>33</v>
      </c>
      <c r="AX226" s="16" t="s">
        <v>80</v>
      </c>
      <c r="AY226" s="273" t="s">
        <v>124</v>
      </c>
    </row>
    <row r="227" s="2" customFormat="1" ht="21.75" customHeight="1">
      <c r="A227" s="40"/>
      <c r="B227" s="41"/>
      <c r="C227" s="203" t="s">
        <v>369</v>
      </c>
      <c r="D227" s="203" t="s">
        <v>129</v>
      </c>
      <c r="E227" s="204" t="s">
        <v>370</v>
      </c>
      <c r="F227" s="205" t="s">
        <v>371</v>
      </c>
      <c r="G227" s="206" t="s">
        <v>132</v>
      </c>
      <c r="H227" s="207">
        <v>11</v>
      </c>
      <c r="I227" s="208"/>
      <c r="J227" s="209">
        <f>ROUND(I227*H227,2)</f>
        <v>0</v>
      </c>
      <c r="K227" s="205" t="s">
        <v>133</v>
      </c>
      <c r="L227" s="46"/>
      <c r="M227" s="210" t="s">
        <v>19</v>
      </c>
      <c r="N227" s="211" t="s">
        <v>43</v>
      </c>
      <c r="O227" s="86"/>
      <c r="P227" s="212">
        <f>O227*H227</f>
        <v>0</v>
      </c>
      <c r="Q227" s="212">
        <v>0.0062300000000000003</v>
      </c>
      <c r="R227" s="212">
        <f>Q227*H227</f>
        <v>0.068530000000000008</v>
      </c>
      <c r="S227" s="212">
        <v>0</v>
      </c>
      <c r="T227" s="213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4" t="s">
        <v>182</v>
      </c>
      <c r="AT227" s="214" t="s">
        <v>129</v>
      </c>
      <c r="AU227" s="214" t="s">
        <v>82</v>
      </c>
      <c r="AY227" s="19" t="s">
        <v>124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9" t="s">
        <v>80</v>
      </c>
      <c r="BK227" s="215">
        <f>ROUND(I227*H227,2)</f>
        <v>0</v>
      </c>
      <c r="BL227" s="19" t="s">
        <v>182</v>
      </c>
      <c r="BM227" s="214" t="s">
        <v>372</v>
      </c>
    </row>
    <row r="228" s="2" customFormat="1">
      <c r="A228" s="40"/>
      <c r="B228" s="41"/>
      <c r="C228" s="42"/>
      <c r="D228" s="216" t="s">
        <v>137</v>
      </c>
      <c r="E228" s="42"/>
      <c r="F228" s="217" t="s">
        <v>373</v>
      </c>
      <c r="G228" s="42"/>
      <c r="H228" s="42"/>
      <c r="I228" s="218"/>
      <c r="J228" s="42"/>
      <c r="K228" s="42"/>
      <c r="L228" s="46"/>
      <c r="M228" s="219"/>
      <c r="N228" s="220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137</v>
      </c>
      <c r="AU228" s="19" t="s">
        <v>82</v>
      </c>
    </row>
    <row r="229" s="15" customFormat="1">
      <c r="A229" s="15"/>
      <c r="B229" s="253"/>
      <c r="C229" s="254"/>
      <c r="D229" s="216" t="s">
        <v>139</v>
      </c>
      <c r="E229" s="255" t="s">
        <v>19</v>
      </c>
      <c r="F229" s="256" t="s">
        <v>374</v>
      </c>
      <c r="G229" s="254"/>
      <c r="H229" s="255" t="s">
        <v>19</v>
      </c>
      <c r="I229" s="257"/>
      <c r="J229" s="254"/>
      <c r="K229" s="254"/>
      <c r="L229" s="258"/>
      <c r="M229" s="259"/>
      <c r="N229" s="260"/>
      <c r="O229" s="260"/>
      <c r="P229" s="260"/>
      <c r="Q229" s="260"/>
      <c r="R229" s="260"/>
      <c r="S229" s="260"/>
      <c r="T229" s="261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2" t="s">
        <v>139</v>
      </c>
      <c r="AU229" s="262" t="s">
        <v>82</v>
      </c>
      <c r="AV229" s="15" t="s">
        <v>80</v>
      </c>
      <c r="AW229" s="15" t="s">
        <v>33</v>
      </c>
      <c r="AX229" s="15" t="s">
        <v>72</v>
      </c>
      <c r="AY229" s="262" t="s">
        <v>124</v>
      </c>
    </row>
    <row r="230" s="13" customFormat="1">
      <c r="A230" s="13"/>
      <c r="B230" s="221"/>
      <c r="C230" s="222"/>
      <c r="D230" s="216" t="s">
        <v>139</v>
      </c>
      <c r="E230" s="223" t="s">
        <v>19</v>
      </c>
      <c r="F230" s="224" t="s">
        <v>195</v>
      </c>
      <c r="G230" s="222"/>
      <c r="H230" s="225">
        <v>11</v>
      </c>
      <c r="I230" s="226"/>
      <c r="J230" s="222"/>
      <c r="K230" s="222"/>
      <c r="L230" s="227"/>
      <c r="M230" s="228"/>
      <c r="N230" s="229"/>
      <c r="O230" s="229"/>
      <c r="P230" s="229"/>
      <c r="Q230" s="229"/>
      <c r="R230" s="229"/>
      <c r="S230" s="229"/>
      <c r="T230" s="23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1" t="s">
        <v>139</v>
      </c>
      <c r="AU230" s="231" t="s">
        <v>82</v>
      </c>
      <c r="AV230" s="13" t="s">
        <v>82</v>
      </c>
      <c r="AW230" s="13" t="s">
        <v>33</v>
      </c>
      <c r="AX230" s="13" t="s">
        <v>72</v>
      </c>
      <c r="AY230" s="231" t="s">
        <v>124</v>
      </c>
    </row>
    <row r="231" s="16" customFormat="1">
      <c r="A231" s="16"/>
      <c r="B231" s="263"/>
      <c r="C231" s="264"/>
      <c r="D231" s="216" t="s">
        <v>139</v>
      </c>
      <c r="E231" s="265" t="s">
        <v>19</v>
      </c>
      <c r="F231" s="266" t="s">
        <v>253</v>
      </c>
      <c r="G231" s="264"/>
      <c r="H231" s="267">
        <v>11</v>
      </c>
      <c r="I231" s="268"/>
      <c r="J231" s="264"/>
      <c r="K231" s="264"/>
      <c r="L231" s="269"/>
      <c r="M231" s="270"/>
      <c r="N231" s="271"/>
      <c r="O231" s="271"/>
      <c r="P231" s="271"/>
      <c r="Q231" s="271"/>
      <c r="R231" s="271"/>
      <c r="S231" s="271"/>
      <c r="T231" s="272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73" t="s">
        <v>139</v>
      </c>
      <c r="AU231" s="273" t="s">
        <v>82</v>
      </c>
      <c r="AV231" s="16" t="s">
        <v>134</v>
      </c>
      <c r="AW231" s="16" t="s">
        <v>33</v>
      </c>
      <c r="AX231" s="16" t="s">
        <v>80</v>
      </c>
      <c r="AY231" s="273" t="s">
        <v>124</v>
      </c>
    </row>
    <row r="232" s="2" customFormat="1" ht="16.5" customHeight="1">
      <c r="A232" s="40"/>
      <c r="B232" s="41"/>
      <c r="C232" s="203" t="s">
        <v>375</v>
      </c>
      <c r="D232" s="203" t="s">
        <v>129</v>
      </c>
      <c r="E232" s="204" t="s">
        <v>376</v>
      </c>
      <c r="F232" s="205" t="s">
        <v>377</v>
      </c>
      <c r="G232" s="206" t="s">
        <v>149</v>
      </c>
      <c r="H232" s="207">
        <v>0.58799999999999997</v>
      </c>
      <c r="I232" s="208"/>
      <c r="J232" s="209">
        <f>ROUND(I232*H232,2)</f>
        <v>0</v>
      </c>
      <c r="K232" s="205" t="s">
        <v>133</v>
      </c>
      <c r="L232" s="46"/>
      <c r="M232" s="210" t="s">
        <v>19</v>
      </c>
      <c r="N232" s="211" t="s">
        <v>43</v>
      </c>
      <c r="O232" s="86"/>
      <c r="P232" s="212">
        <f>O232*H232</f>
        <v>0</v>
      </c>
      <c r="Q232" s="212">
        <v>0</v>
      </c>
      <c r="R232" s="212">
        <f>Q232*H232</f>
        <v>0</v>
      </c>
      <c r="S232" s="212">
        <v>0</v>
      </c>
      <c r="T232" s="213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4" t="s">
        <v>182</v>
      </c>
      <c r="AT232" s="214" t="s">
        <v>129</v>
      </c>
      <c r="AU232" s="214" t="s">
        <v>82</v>
      </c>
      <c r="AY232" s="19" t="s">
        <v>124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9" t="s">
        <v>80</v>
      </c>
      <c r="BK232" s="215">
        <f>ROUND(I232*H232,2)</f>
        <v>0</v>
      </c>
      <c r="BL232" s="19" t="s">
        <v>182</v>
      </c>
      <c r="BM232" s="214" t="s">
        <v>378</v>
      </c>
    </row>
    <row r="233" s="2" customFormat="1">
      <c r="A233" s="40"/>
      <c r="B233" s="41"/>
      <c r="C233" s="42"/>
      <c r="D233" s="216" t="s">
        <v>137</v>
      </c>
      <c r="E233" s="42"/>
      <c r="F233" s="217" t="s">
        <v>379</v>
      </c>
      <c r="G233" s="42"/>
      <c r="H233" s="42"/>
      <c r="I233" s="218"/>
      <c r="J233" s="42"/>
      <c r="K233" s="42"/>
      <c r="L233" s="46"/>
      <c r="M233" s="219"/>
      <c r="N233" s="220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137</v>
      </c>
      <c r="AU233" s="19" t="s">
        <v>82</v>
      </c>
    </row>
    <row r="234" s="12" customFormat="1" ht="22.8" customHeight="1">
      <c r="A234" s="12"/>
      <c r="B234" s="187"/>
      <c r="C234" s="188"/>
      <c r="D234" s="189" t="s">
        <v>71</v>
      </c>
      <c r="E234" s="201" t="s">
        <v>380</v>
      </c>
      <c r="F234" s="201" t="s">
        <v>381</v>
      </c>
      <c r="G234" s="188"/>
      <c r="H234" s="188"/>
      <c r="I234" s="191"/>
      <c r="J234" s="202">
        <f>BK234</f>
        <v>0</v>
      </c>
      <c r="K234" s="188"/>
      <c r="L234" s="193"/>
      <c r="M234" s="194"/>
      <c r="N234" s="195"/>
      <c r="O234" s="195"/>
      <c r="P234" s="196">
        <f>SUM(P235:P244)</f>
        <v>0</v>
      </c>
      <c r="Q234" s="195"/>
      <c r="R234" s="196">
        <f>SUM(R235:R244)</f>
        <v>0</v>
      </c>
      <c r="S234" s="195"/>
      <c r="T234" s="197">
        <f>SUM(T235:T244)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98" t="s">
        <v>82</v>
      </c>
      <c r="AT234" s="199" t="s">
        <v>71</v>
      </c>
      <c r="AU234" s="199" t="s">
        <v>80</v>
      </c>
      <c r="AY234" s="198" t="s">
        <v>124</v>
      </c>
      <c r="BK234" s="200">
        <f>SUM(BK235:BK244)</f>
        <v>0</v>
      </c>
    </row>
    <row r="235" s="2" customFormat="1" ht="16.5" customHeight="1">
      <c r="A235" s="40"/>
      <c r="B235" s="41"/>
      <c r="C235" s="203" t="s">
        <v>382</v>
      </c>
      <c r="D235" s="203" t="s">
        <v>129</v>
      </c>
      <c r="E235" s="204" t="s">
        <v>383</v>
      </c>
      <c r="F235" s="205" t="s">
        <v>384</v>
      </c>
      <c r="G235" s="206" t="s">
        <v>275</v>
      </c>
      <c r="H235" s="207">
        <v>4.9500000000000002</v>
      </c>
      <c r="I235" s="208"/>
      <c r="J235" s="209">
        <f>ROUND(I235*H235,2)</f>
        <v>0</v>
      </c>
      <c r="K235" s="205" t="s">
        <v>133</v>
      </c>
      <c r="L235" s="46"/>
      <c r="M235" s="210" t="s">
        <v>19</v>
      </c>
      <c r="N235" s="211" t="s">
        <v>43</v>
      </c>
      <c r="O235" s="86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4" t="s">
        <v>182</v>
      </c>
      <c r="AT235" s="214" t="s">
        <v>129</v>
      </c>
      <c r="AU235" s="214" t="s">
        <v>82</v>
      </c>
      <c r="AY235" s="19" t="s">
        <v>124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9" t="s">
        <v>80</v>
      </c>
      <c r="BK235" s="215">
        <f>ROUND(I235*H235,2)</f>
        <v>0</v>
      </c>
      <c r="BL235" s="19" t="s">
        <v>182</v>
      </c>
      <c r="BM235" s="214" t="s">
        <v>385</v>
      </c>
    </row>
    <row r="236" s="2" customFormat="1">
      <c r="A236" s="40"/>
      <c r="B236" s="41"/>
      <c r="C236" s="42"/>
      <c r="D236" s="216" t="s">
        <v>137</v>
      </c>
      <c r="E236" s="42"/>
      <c r="F236" s="217" t="s">
        <v>384</v>
      </c>
      <c r="G236" s="42"/>
      <c r="H236" s="42"/>
      <c r="I236" s="218"/>
      <c r="J236" s="42"/>
      <c r="K236" s="42"/>
      <c r="L236" s="46"/>
      <c r="M236" s="219"/>
      <c r="N236" s="220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137</v>
      </c>
      <c r="AU236" s="19" t="s">
        <v>82</v>
      </c>
    </row>
    <row r="237" s="13" customFormat="1">
      <c r="A237" s="13"/>
      <c r="B237" s="221"/>
      <c r="C237" s="222"/>
      <c r="D237" s="216" t="s">
        <v>139</v>
      </c>
      <c r="E237" s="223" t="s">
        <v>19</v>
      </c>
      <c r="F237" s="224" t="s">
        <v>386</v>
      </c>
      <c r="G237" s="222"/>
      <c r="H237" s="225">
        <v>4.9500000000000002</v>
      </c>
      <c r="I237" s="226"/>
      <c r="J237" s="222"/>
      <c r="K237" s="222"/>
      <c r="L237" s="227"/>
      <c r="M237" s="228"/>
      <c r="N237" s="229"/>
      <c r="O237" s="229"/>
      <c r="P237" s="229"/>
      <c r="Q237" s="229"/>
      <c r="R237" s="229"/>
      <c r="S237" s="229"/>
      <c r="T237" s="23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1" t="s">
        <v>139</v>
      </c>
      <c r="AU237" s="231" t="s">
        <v>82</v>
      </c>
      <c r="AV237" s="13" t="s">
        <v>82</v>
      </c>
      <c r="AW237" s="13" t="s">
        <v>33</v>
      </c>
      <c r="AX237" s="13" t="s">
        <v>80</v>
      </c>
      <c r="AY237" s="231" t="s">
        <v>124</v>
      </c>
    </row>
    <row r="238" s="2" customFormat="1" ht="16.5" customHeight="1">
      <c r="A238" s="40"/>
      <c r="B238" s="41"/>
      <c r="C238" s="203" t="s">
        <v>387</v>
      </c>
      <c r="D238" s="203" t="s">
        <v>129</v>
      </c>
      <c r="E238" s="204" t="s">
        <v>388</v>
      </c>
      <c r="F238" s="205" t="s">
        <v>389</v>
      </c>
      <c r="G238" s="206" t="s">
        <v>275</v>
      </c>
      <c r="H238" s="207">
        <v>2.9500000000000002</v>
      </c>
      <c r="I238" s="208"/>
      <c r="J238" s="209">
        <f>ROUND(I238*H238,2)</f>
        <v>0</v>
      </c>
      <c r="K238" s="205" t="s">
        <v>133</v>
      </c>
      <c r="L238" s="46"/>
      <c r="M238" s="210" t="s">
        <v>19</v>
      </c>
      <c r="N238" s="211" t="s">
        <v>43</v>
      </c>
      <c r="O238" s="86"/>
      <c r="P238" s="212">
        <f>O238*H238</f>
        <v>0</v>
      </c>
      <c r="Q238" s="212">
        <v>0</v>
      </c>
      <c r="R238" s="212">
        <f>Q238*H238</f>
        <v>0</v>
      </c>
      <c r="S238" s="212">
        <v>0</v>
      </c>
      <c r="T238" s="213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4" t="s">
        <v>182</v>
      </c>
      <c r="AT238" s="214" t="s">
        <v>129</v>
      </c>
      <c r="AU238" s="214" t="s">
        <v>82</v>
      </c>
      <c r="AY238" s="19" t="s">
        <v>124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9" t="s">
        <v>80</v>
      </c>
      <c r="BK238" s="215">
        <f>ROUND(I238*H238,2)</f>
        <v>0</v>
      </c>
      <c r="BL238" s="19" t="s">
        <v>182</v>
      </c>
      <c r="BM238" s="214" t="s">
        <v>390</v>
      </c>
    </row>
    <row r="239" s="2" customFormat="1">
      <c r="A239" s="40"/>
      <c r="B239" s="41"/>
      <c r="C239" s="42"/>
      <c r="D239" s="216" t="s">
        <v>137</v>
      </c>
      <c r="E239" s="42"/>
      <c r="F239" s="217" t="s">
        <v>391</v>
      </c>
      <c r="G239" s="42"/>
      <c r="H239" s="42"/>
      <c r="I239" s="218"/>
      <c r="J239" s="42"/>
      <c r="K239" s="42"/>
      <c r="L239" s="46"/>
      <c r="M239" s="219"/>
      <c r="N239" s="220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137</v>
      </c>
      <c r="AU239" s="19" t="s">
        <v>82</v>
      </c>
    </row>
    <row r="240" s="13" customFormat="1">
      <c r="A240" s="13"/>
      <c r="B240" s="221"/>
      <c r="C240" s="222"/>
      <c r="D240" s="216" t="s">
        <v>139</v>
      </c>
      <c r="E240" s="223" t="s">
        <v>19</v>
      </c>
      <c r="F240" s="224" t="s">
        <v>392</v>
      </c>
      <c r="G240" s="222"/>
      <c r="H240" s="225">
        <v>2.9500000000000002</v>
      </c>
      <c r="I240" s="226"/>
      <c r="J240" s="222"/>
      <c r="K240" s="222"/>
      <c r="L240" s="227"/>
      <c r="M240" s="228"/>
      <c r="N240" s="229"/>
      <c r="O240" s="229"/>
      <c r="P240" s="229"/>
      <c r="Q240" s="229"/>
      <c r="R240" s="229"/>
      <c r="S240" s="229"/>
      <c r="T240" s="23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1" t="s">
        <v>139</v>
      </c>
      <c r="AU240" s="231" t="s">
        <v>82</v>
      </c>
      <c r="AV240" s="13" t="s">
        <v>82</v>
      </c>
      <c r="AW240" s="13" t="s">
        <v>33</v>
      </c>
      <c r="AX240" s="13" t="s">
        <v>80</v>
      </c>
      <c r="AY240" s="231" t="s">
        <v>124</v>
      </c>
    </row>
    <row r="241" s="2" customFormat="1">
      <c r="A241" s="40"/>
      <c r="B241" s="41"/>
      <c r="C241" s="232" t="s">
        <v>393</v>
      </c>
      <c r="D241" s="232" t="s">
        <v>87</v>
      </c>
      <c r="E241" s="233" t="s">
        <v>394</v>
      </c>
      <c r="F241" s="234" t="s">
        <v>395</v>
      </c>
      <c r="G241" s="235" t="s">
        <v>132</v>
      </c>
      <c r="H241" s="236">
        <v>1</v>
      </c>
      <c r="I241" s="237"/>
      <c r="J241" s="238">
        <f>ROUND(I241*H241,2)</f>
        <v>0</v>
      </c>
      <c r="K241" s="234" t="s">
        <v>214</v>
      </c>
      <c r="L241" s="239"/>
      <c r="M241" s="240" t="s">
        <v>19</v>
      </c>
      <c r="N241" s="241" t="s">
        <v>43</v>
      </c>
      <c r="O241" s="86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4" t="s">
        <v>198</v>
      </c>
      <c r="AT241" s="214" t="s">
        <v>87</v>
      </c>
      <c r="AU241" s="214" t="s">
        <v>82</v>
      </c>
      <c r="AY241" s="19" t="s">
        <v>124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9" t="s">
        <v>80</v>
      </c>
      <c r="BK241" s="215">
        <f>ROUND(I241*H241,2)</f>
        <v>0</v>
      </c>
      <c r="BL241" s="19" t="s">
        <v>182</v>
      </c>
      <c r="BM241" s="214" t="s">
        <v>396</v>
      </c>
    </row>
    <row r="242" s="2" customFormat="1">
      <c r="A242" s="40"/>
      <c r="B242" s="41"/>
      <c r="C242" s="42"/>
      <c r="D242" s="216" t="s">
        <v>137</v>
      </c>
      <c r="E242" s="42"/>
      <c r="F242" s="217" t="s">
        <v>395</v>
      </c>
      <c r="G242" s="42"/>
      <c r="H242" s="42"/>
      <c r="I242" s="218"/>
      <c r="J242" s="42"/>
      <c r="K242" s="42"/>
      <c r="L242" s="46"/>
      <c r="M242" s="219"/>
      <c r="N242" s="220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137</v>
      </c>
      <c r="AU242" s="19" t="s">
        <v>82</v>
      </c>
    </row>
    <row r="243" s="2" customFormat="1" ht="16.5" customHeight="1">
      <c r="A243" s="40"/>
      <c r="B243" s="41"/>
      <c r="C243" s="203" t="s">
        <v>397</v>
      </c>
      <c r="D243" s="203" t="s">
        <v>129</v>
      </c>
      <c r="E243" s="204" t="s">
        <v>398</v>
      </c>
      <c r="F243" s="205" t="s">
        <v>399</v>
      </c>
      <c r="G243" s="206" t="s">
        <v>149</v>
      </c>
      <c r="H243" s="207">
        <v>0.17999999999999999</v>
      </c>
      <c r="I243" s="208"/>
      <c r="J243" s="209">
        <f>ROUND(I243*H243,2)</f>
        <v>0</v>
      </c>
      <c r="K243" s="205" t="s">
        <v>133</v>
      </c>
      <c r="L243" s="46"/>
      <c r="M243" s="210" t="s">
        <v>19</v>
      </c>
      <c r="N243" s="211" t="s">
        <v>43</v>
      </c>
      <c r="O243" s="86"/>
      <c r="P243" s="212">
        <f>O243*H243</f>
        <v>0</v>
      </c>
      <c r="Q243" s="212">
        <v>0</v>
      </c>
      <c r="R243" s="212">
        <f>Q243*H243</f>
        <v>0</v>
      </c>
      <c r="S243" s="212">
        <v>0</v>
      </c>
      <c r="T243" s="213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4" t="s">
        <v>182</v>
      </c>
      <c r="AT243" s="214" t="s">
        <v>129</v>
      </c>
      <c r="AU243" s="214" t="s">
        <v>82</v>
      </c>
      <c r="AY243" s="19" t="s">
        <v>124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9" t="s">
        <v>80</v>
      </c>
      <c r="BK243" s="215">
        <f>ROUND(I243*H243,2)</f>
        <v>0</v>
      </c>
      <c r="BL243" s="19" t="s">
        <v>182</v>
      </c>
      <c r="BM243" s="214" t="s">
        <v>400</v>
      </c>
    </row>
    <row r="244" s="2" customFormat="1">
      <c r="A244" s="40"/>
      <c r="B244" s="41"/>
      <c r="C244" s="42"/>
      <c r="D244" s="216" t="s">
        <v>137</v>
      </c>
      <c r="E244" s="42"/>
      <c r="F244" s="217" t="s">
        <v>401</v>
      </c>
      <c r="G244" s="42"/>
      <c r="H244" s="42"/>
      <c r="I244" s="218"/>
      <c r="J244" s="42"/>
      <c r="K244" s="42"/>
      <c r="L244" s="46"/>
      <c r="M244" s="274"/>
      <c r="N244" s="275"/>
      <c r="O244" s="276"/>
      <c r="P244" s="276"/>
      <c r="Q244" s="276"/>
      <c r="R244" s="276"/>
      <c r="S244" s="276"/>
      <c r="T244" s="27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137</v>
      </c>
      <c r="AU244" s="19" t="s">
        <v>82</v>
      </c>
    </row>
    <row r="245" s="2" customFormat="1" ht="6.96" customHeight="1">
      <c r="A245" s="40"/>
      <c r="B245" s="61"/>
      <c r="C245" s="62"/>
      <c r="D245" s="62"/>
      <c r="E245" s="62"/>
      <c r="F245" s="62"/>
      <c r="G245" s="62"/>
      <c r="H245" s="62"/>
      <c r="I245" s="62"/>
      <c r="J245" s="62"/>
      <c r="K245" s="62"/>
      <c r="L245" s="46"/>
      <c r="M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</row>
  </sheetData>
  <sheetProtection sheet="1" autoFilter="0" formatColumns="0" formatRows="0" objects="1" scenarios="1" spinCount="100000" saltValue="Ev9zoVouzV11iFpJzYkMPC4JT5TCydpPcWyc75KtZimdW0EMu5rTEPS3FvqhpDk7Bh6SdOt83B8pqWQmvMDLZA==" hashValue="j2zx3baRHdfZNYyT+ggfAEQzza9zjKV0XFniRSs0+7G6gKy+1tDz8vVNmmoiXey4sx7qW/KWfov5cdA/LpE+BA==" algorithmName="SHA-512" password="CC35"/>
  <autoFilter ref="C91:K244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7"/>
      <c r="C3" s="128"/>
      <c r="D3" s="128"/>
      <c r="E3" s="128"/>
      <c r="F3" s="128"/>
      <c r="G3" s="128"/>
      <c r="H3" s="22"/>
    </row>
    <row r="4" s="1" customFormat="1" ht="24.96" customHeight="1">
      <c r="B4" s="22"/>
      <c r="C4" s="129" t="s">
        <v>402</v>
      </c>
      <c r="H4" s="22"/>
    </row>
    <row r="5" s="1" customFormat="1" ht="12" customHeight="1">
      <c r="B5" s="22"/>
      <c r="C5" s="278" t="s">
        <v>13</v>
      </c>
      <c r="D5" s="139" t="s">
        <v>14</v>
      </c>
      <c r="E5" s="1"/>
      <c r="F5" s="1"/>
      <c r="H5" s="22"/>
    </row>
    <row r="6" s="1" customFormat="1" ht="36.96" customHeight="1">
      <c r="B6" s="22"/>
      <c r="C6" s="279" t="s">
        <v>16</v>
      </c>
      <c r="D6" s="280" t="s">
        <v>17</v>
      </c>
      <c r="E6" s="1"/>
      <c r="F6" s="1"/>
      <c r="H6" s="22"/>
    </row>
    <row r="7" s="1" customFormat="1" ht="16.5" customHeight="1">
      <c r="B7" s="22"/>
      <c r="C7" s="131" t="s">
        <v>23</v>
      </c>
      <c r="D7" s="136" t="str">
        <f>'Rekapitulace stavby'!AN8</f>
        <v>20. 1. 2021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76"/>
      <c r="B9" s="281"/>
      <c r="C9" s="282" t="s">
        <v>53</v>
      </c>
      <c r="D9" s="283" t="s">
        <v>54</v>
      </c>
      <c r="E9" s="283" t="s">
        <v>111</v>
      </c>
      <c r="F9" s="284" t="s">
        <v>403</v>
      </c>
      <c r="G9" s="176"/>
      <c r="H9" s="281"/>
    </row>
    <row r="10" s="2" customFormat="1" ht="26.4" customHeight="1">
      <c r="A10" s="40"/>
      <c r="B10" s="46"/>
      <c r="C10" s="285" t="s">
        <v>404</v>
      </c>
      <c r="D10" s="285" t="s">
        <v>78</v>
      </c>
      <c r="E10" s="40"/>
      <c r="F10" s="40"/>
      <c r="G10" s="40"/>
      <c r="H10" s="46"/>
    </row>
    <row r="11" s="2" customFormat="1" ht="16.8" customHeight="1">
      <c r="A11" s="40"/>
      <c r="B11" s="46"/>
      <c r="C11" s="286" t="s">
        <v>86</v>
      </c>
      <c r="D11" s="287" t="s">
        <v>19</v>
      </c>
      <c r="E11" s="288" t="s">
        <v>87</v>
      </c>
      <c r="F11" s="289">
        <v>103.64</v>
      </c>
      <c r="G11" s="40"/>
      <c r="H11" s="46"/>
    </row>
    <row r="12" s="2" customFormat="1" ht="16.8" customHeight="1">
      <c r="A12" s="40"/>
      <c r="B12" s="46"/>
      <c r="C12" s="290" t="s">
        <v>86</v>
      </c>
      <c r="D12" s="290" t="s">
        <v>222</v>
      </c>
      <c r="E12" s="19" t="s">
        <v>19</v>
      </c>
      <c r="F12" s="291">
        <v>103.64</v>
      </c>
      <c r="G12" s="40"/>
      <c r="H12" s="46"/>
    </row>
    <row r="13" s="2" customFormat="1" ht="16.8" customHeight="1">
      <c r="A13" s="40"/>
      <c r="B13" s="46"/>
      <c r="C13" s="292" t="s">
        <v>405</v>
      </c>
      <c r="D13" s="40"/>
      <c r="E13" s="40"/>
      <c r="F13" s="40"/>
      <c r="G13" s="40"/>
      <c r="H13" s="46"/>
    </row>
    <row r="14" s="2" customFormat="1" ht="16.8" customHeight="1">
      <c r="A14" s="40"/>
      <c r="B14" s="46"/>
      <c r="C14" s="290" t="s">
        <v>218</v>
      </c>
      <c r="D14" s="290" t="s">
        <v>219</v>
      </c>
      <c r="E14" s="19" t="s">
        <v>181</v>
      </c>
      <c r="F14" s="291">
        <v>57.002000000000002</v>
      </c>
      <c r="G14" s="40"/>
      <c r="H14" s="46"/>
    </row>
    <row r="15" s="2" customFormat="1" ht="16.8" customHeight="1">
      <c r="A15" s="40"/>
      <c r="B15" s="46"/>
      <c r="C15" s="290" t="s">
        <v>212</v>
      </c>
      <c r="D15" s="290" t="s">
        <v>213</v>
      </c>
      <c r="E15" s="19" t="s">
        <v>181</v>
      </c>
      <c r="F15" s="291">
        <v>57.002000000000002</v>
      </c>
      <c r="G15" s="40"/>
      <c r="H15" s="46"/>
    </row>
    <row r="16" s="2" customFormat="1">
      <c r="A16" s="40"/>
      <c r="B16" s="46"/>
      <c r="C16" s="290" t="s">
        <v>208</v>
      </c>
      <c r="D16" s="290" t="s">
        <v>209</v>
      </c>
      <c r="E16" s="19" t="s">
        <v>181</v>
      </c>
      <c r="F16" s="291">
        <v>598.21900000000005</v>
      </c>
      <c r="G16" s="40"/>
      <c r="H16" s="46"/>
    </row>
    <row r="17" s="2" customFormat="1">
      <c r="A17" s="40"/>
      <c r="B17" s="46"/>
      <c r="C17" s="290" t="s">
        <v>196</v>
      </c>
      <c r="D17" s="290" t="s">
        <v>197</v>
      </c>
      <c r="E17" s="19" t="s">
        <v>181</v>
      </c>
      <c r="F17" s="291">
        <v>598.21900000000005</v>
      </c>
      <c r="G17" s="40"/>
      <c r="H17" s="46"/>
    </row>
    <row r="18" s="2" customFormat="1" ht="16.8" customHeight="1">
      <c r="A18" s="40"/>
      <c r="B18" s="46"/>
      <c r="C18" s="286" t="s">
        <v>406</v>
      </c>
      <c r="D18" s="287" t="s">
        <v>19</v>
      </c>
      <c r="E18" s="288" t="s">
        <v>87</v>
      </c>
      <c r="F18" s="289">
        <v>102.7</v>
      </c>
      <c r="G18" s="40"/>
      <c r="H18" s="46"/>
    </row>
    <row r="19" s="2" customFormat="1" ht="16.8" customHeight="1">
      <c r="A19" s="40"/>
      <c r="B19" s="46"/>
      <c r="C19" s="286" t="s">
        <v>83</v>
      </c>
      <c r="D19" s="287" t="s">
        <v>19</v>
      </c>
      <c r="E19" s="288" t="s">
        <v>84</v>
      </c>
      <c r="F19" s="289">
        <v>456.26999999999998</v>
      </c>
      <c r="G19" s="40"/>
      <c r="H19" s="46"/>
    </row>
    <row r="20" s="2" customFormat="1" ht="16.8" customHeight="1">
      <c r="A20" s="40"/>
      <c r="B20" s="46"/>
      <c r="C20" s="290" t="s">
        <v>83</v>
      </c>
      <c r="D20" s="290" t="s">
        <v>194</v>
      </c>
      <c r="E20" s="19" t="s">
        <v>19</v>
      </c>
      <c r="F20" s="291">
        <v>456.26999999999998</v>
      </c>
      <c r="G20" s="40"/>
      <c r="H20" s="46"/>
    </row>
    <row r="21" s="2" customFormat="1" ht="16.8" customHeight="1">
      <c r="A21" s="40"/>
      <c r="B21" s="46"/>
      <c r="C21" s="292" t="s">
        <v>405</v>
      </c>
      <c r="D21" s="40"/>
      <c r="E21" s="40"/>
      <c r="F21" s="40"/>
      <c r="G21" s="40"/>
      <c r="H21" s="46"/>
    </row>
    <row r="22" s="2" customFormat="1" ht="16.8" customHeight="1">
      <c r="A22" s="40"/>
      <c r="B22" s="46"/>
      <c r="C22" s="290" t="s">
        <v>190</v>
      </c>
      <c r="D22" s="290" t="s">
        <v>191</v>
      </c>
      <c r="E22" s="19" t="s">
        <v>181</v>
      </c>
      <c r="F22" s="291">
        <v>456.26999999999998</v>
      </c>
      <c r="G22" s="40"/>
      <c r="H22" s="46"/>
    </row>
    <row r="23" s="2" customFormat="1" ht="16.8" customHeight="1">
      <c r="A23" s="40"/>
      <c r="B23" s="46"/>
      <c r="C23" s="290" t="s">
        <v>179</v>
      </c>
      <c r="D23" s="290" t="s">
        <v>180</v>
      </c>
      <c r="E23" s="19" t="s">
        <v>181</v>
      </c>
      <c r="F23" s="291">
        <v>456.26999999999998</v>
      </c>
      <c r="G23" s="40"/>
      <c r="H23" s="46"/>
    </row>
    <row r="24" s="2" customFormat="1" ht="16.8" customHeight="1">
      <c r="A24" s="40"/>
      <c r="B24" s="46"/>
      <c r="C24" s="290" t="s">
        <v>203</v>
      </c>
      <c r="D24" s="290" t="s">
        <v>204</v>
      </c>
      <c r="E24" s="19" t="s">
        <v>181</v>
      </c>
      <c r="F24" s="291">
        <v>456.26999999999998</v>
      </c>
      <c r="G24" s="40"/>
      <c r="H24" s="46"/>
    </row>
    <row r="25" s="2" customFormat="1" ht="16.8" customHeight="1">
      <c r="A25" s="40"/>
      <c r="B25" s="46"/>
      <c r="C25" s="290" t="s">
        <v>231</v>
      </c>
      <c r="D25" s="290" t="s">
        <v>232</v>
      </c>
      <c r="E25" s="19" t="s">
        <v>181</v>
      </c>
      <c r="F25" s="291">
        <v>456.26999999999998</v>
      </c>
      <c r="G25" s="40"/>
      <c r="H25" s="46"/>
    </row>
    <row r="26" s="2" customFormat="1" ht="16.8" customHeight="1">
      <c r="A26" s="40"/>
      <c r="B26" s="46"/>
      <c r="C26" s="290" t="s">
        <v>241</v>
      </c>
      <c r="D26" s="290" t="s">
        <v>242</v>
      </c>
      <c r="E26" s="19" t="s">
        <v>181</v>
      </c>
      <c r="F26" s="291">
        <v>456.26999999999998</v>
      </c>
      <c r="G26" s="40"/>
      <c r="H26" s="46"/>
    </row>
    <row r="27" s="2" customFormat="1" ht="16.8" customHeight="1">
      <c r="A27" s="40"/>
      <c r="B27" s="46"/>
      <c r="C27" s="290" t="s">
        <v>236</v>
      </c>
      <c r="D27" s="290" t="s">
        <v>237</v>
      </c>
      <c r="E27" s="19" t="s">
        <v>181</v>
      </c>
      <c r="F27" s="291">
        <v>479.084</v>
      </c>
      <c r="G27" s="40"/>
      <c r="H27" s="46"/>
    </row>
    <row r="28" s="2" customFormat="1">
      <c r="A28" s="40"/>
      <c r="B28" s="46"/>
      <c r="C28" s="290" t="s">
        <v>208</v>
      </c>
      <c r="D28" s="290" t="s">
        <v>209</v>
      </c>
      <c r="E28" s="19" t="s">
        <v>181</v>
      </c>
      <c r="F28" s="291">
        <v>598.21900000000005</v>
      </c>
      <c r="G28" s="40"/>
      <c r="H28" s="46"/>
    </row>
    <row r="29" s="2" customFormat="1">
      <c r="A29" s="40"/>
      <c r="B29" s="46"/>
      <c r="C29" s="290" t="s">
        <v>196</v>
      </c>
      <c r="D29" s="290" t="s">
        <v>197</v>
      </c>
      <c r="E29" s="19" t="s">
        <v>181</v>
      </c>
      <c r="F29" s="291">
        <v>598.21900000000005</v>
      </c>
      <c r="G29" s="40"/>
      <c r="H29" s="46"/>
    </row>
    <row r="30" s="2" customFormat="1" ht="7.44" customHeight="1">
      <c r="A30" s="40"/>
      <c r="B30" s="155"/>
      <c r="C30" s="156"/>
      <c r="D30" s="156"/>
      <c r="E30" s="156"/>
      <c r="F30" s="156"/>
      <c r="G30" s="156"/>
      <c r="H30" s="46"/>
    </row>
    <row r="31" s="2" customFormat="1">
      <c r="A31" s="40"/>
      <c r="B31" s="40"/>
      <c r="C31" s="40"/>
      <c r="D31" s="40"/>
      <c r="E31" s="40"/>
      <c r="F31" s="40"/>
      <c r="G31" s="40"/>
      <c r="H31" s="40"/>
    </row>
  </sheetData>
  <sheetProtection sheet="1" formatColumns="0" formatRows="0" objects="1" scenarios="1" spinCount="100000" saltValue="9mdNwD9YcRizpZCM+UUHuCcxWhJOfHWOEL3gK4i6fx9yp7dpRIHcGqsLq+mxYaoYpWhY/qo+7PWtMAhHCOz5+A==" hashValue="3C09i0+UEDSnamn3BHF165Wmd3WzIlbnVI3bd4MwoQft9GxNtiKm9trMdoDjuW38uhXIYEzRMhCOGeUvH6hOBg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3" customWidth="1"/>
    <col min="2" max="2" width="1.667969" style="293" customWidth="1"/>
    <col min="3" max="4" width="5" style="293" customWidth="1"/>
    <col min="5" max="5" width="11.66016" style="293" customWidth="1"/>
    <col min="6" max="6" width="9.160156" style="293" customWidth="1"/>
    <col min="7" max="7" width="5" style="293" customWidth="1"/>
    <col min="8" max="8" width="77.83203" style="293" customWidth="1"/>
    <col min="9" max="10" width="20" style="293" customWidth="1"/>
    <col min="11" max="11" width="1.667969" style="293" customWidth="1"/>
  </cols>
  <sheetData>
    <row r="1" s="1" customFormat="1" ht="37.5" customHeight="1"/>
    <row r="2" s="1" customFormat="1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7" customFormat="1" ht="45" customHeight="1">
      <c r="B3" s="297"/>
      <c r="C3" s="298" t="s">
        <v>407</v>
      </c>
      <c r="D3" s="298"/>
      <c r="E3" s="298"/>
      <c r="F3" s="298"/>
      <c r="G3" s="298"/>
      <c r="H3" s="298"/>
      <c r="I3" s="298"/>
      <c r="J3" s="298"/>
      <c r="K3" s="299"/>
    </row>
    <row r="4" s="1" customFormat="1" ht="25.5" customHeight="1">
      <c r="B4" s="300"/>
      <c r="C4" s="301" t="s">
        <v>408</v>
      </c>
      <c r="D4" s="301"/>
      <c r="E4" s="301"/>
      <c r="F4" s="301"/>
      <c r="G4" s="301"/>
      <c r="H4" s="301"/>
      <c r="I4" s="301"/>
      <c r="J4" s="301"/>
      <c r="K4" s="302"/>
    </row>
    <row r="5" s="1" customFormat="1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s="1" customFormat="1" ht="15" customHeight="1">
      <c r="B6" s="300"/>
      <c r="C6" s="304" t="s">
        <v>409</v>
      </c>
      <c r="D6" s="304"/>
      <c r="E6" s="304"/>
      <c r="F6" s="304"/>
      <c r="G6" s="304"/>
      <c r="H6" s="304"/>
      <c r="I6" s="304"/>
      <c r="J6" s="304"/>
      <c r="K6" s="302"/>
    </row>
    <row r="7" s="1" customFormat="1" ht="15" customHeight="1">
      <c r="B7" s="305"/>
      <c r="C7" s="304" t="s">
        <v>410</v>
      </c>
      <c r="D7" s="304"/>
      <c r="E7" s="304"/>
      <c r="F7" s="304"/>
      <c r="G7" s="304"/>
      <c r="H7" s="304"/>
      <c r="I7" s="304"/>
      <c r="J7" s="304"/>
      <c r="K7" s="302"/>
    </row>
    <row r="8" s="1" customFormat="1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s="1" customFormat="1" ht="15" customHeight="1">
      <c r="B9" s="305"/>
      <c r="C9" s="304" t="s">
        <v>411</v>
      </c>
      <c r="D9" s="304"/>
      <c r="E9" s="304"/>
      <c r="F9" s="304"/>
      <c r="G9" s="304"/>
      <c r="H9" s="304"/>
      <c r="I9" s="304"/>
      <c r="J9" s="304"/>
      <c r="K9" s="302"/>
    </row>
    <row r="10" s="1" customFormat="1" ht="15" customHeight="1">
      <c r="B10" s="305"/>
      <c r="C10" s="304"/>
      <c r="D10" s="304" t="s">
        <v>412</v>
      </c>
      <c r="E10" s="304"/>
      <c r="F10" s="304"/>
      <c r="G10" s="304"/>
      <c r="H10" s="304"/>
      <c r="I10" s="304"/>
      <c r="J10" s="304"/>
      <c r="K10" s="302"/>
    </row>
    <row r="11" s="1" customFormat="1" ht="15" customHeight="1">
      <c r="B11" s="305"/>
      <c r="C11" s="306"/>
      <c r="D11" s="304" t="s">
        <v>413</v>
      </c>
      <c r="E11" s="304"/>
      <c r="F11" s="304"/>
      <c r="G11" s="304"/>
      <c r="H11" s="304"/>
      <c r="I11" s="304"/>
      <c r="J11" s="304"/>
      <c r="K11" s="302"/>
    </row>
    <row r="12" s="1" customFormat="1" ht="15" customHeight="1">
      <c r="B12" s="305"/>
      <c r="C12" s="306"/>
      <c r="D12" s="304"/>
      <c r="E12" s="304"/>
      <c r="F12" s="304"/>
      <c r="G12" s="304"/>
      <c r="H12" s="304"/>
      <c r="I12" s="304"/>
      <c r="J12" s="304"/>
      <c r="K12" s="302"/>
    </row>
    <row r="13" s="1" customFormat="1" ht="15" customHeight="1">
      <c r="B13" s="305"/>
      <c r="C13" s="306"/>
      <c r="D13" s="307" t="s">
        <v>414</v>
      </c>
      <c r="E13" s="304"/>
      <c r="F13" s="304"/>
      <c r="G13" s="304"/>
      <c r="H13" s="304"/>
      <c r="I13" s="304"/>
      <c r="J13" s="304"/>
      <c r="K13" s="302"/>
    </row>
    <row r="14" s="1" customFormat="1" ht="12.75" customHeight="1">
      <c r="B14" s="305"/>
      <c r="C14" s="306"/>
      <c r="D14" s="306"/>
      <c r="E14" s="306"/>
      <c r="F14" s="306"/>
      <c r="G14" s="306"/>
      <c r="H14" s="306"/>
      <c r="I14" s="306"/>
      <c r="J14" s="306"/>
      <c r="K14" s="302"/>
    </row>
    <row r="15" s="1" customFormat="1" ht="15" customHeight="1">
      <c r="B15" s="305"/>
      <c r="C15" s="306"/>
      <c r="D15" s="304" t="s">
        <v>415</v>
      </c>
      <c r="E15" s="304"/>
      <c r="F15" s="304"/>
      <c r="G15" s="304"/>
      <c r="H15" s="304"/>
      <c r="I15" s="304"/>
      <c r="J15" s="304"/>
      <c r="K15" s="302"/>
    </row>
    <row r="16" s="1" customFormat="1" ht="15" customHeight="1">
      <c r="B16" s="305"/>
      <c r="C16" s="306"/>
      <c r="D16" s="304" t="s">
        <v>416</v>
      </c>
      <c r="E16" s="304"/>
      <c r="F16" s="304"/>
      <c r="G16" s="304"/>
      <c r="H16" s="304"/>
      <c r="I16" s="304"/>
      <c r="J16" s="304"/>
      <c r="K16" s="302"/>
    </row>
    <row r="17" s="1" customFormat="1" ht="15" customHeight="1">
      <c r="B17" s="305"/>
      <c r="C17" s="306"/>
      <c r="D17" s="304" t="s">
        <v>417</v>
      </c>
      <c r="E17" s="304"/>
      <c r="F17" s="304"/>
      <c r="G17" s="304"/>
      <c r="H17" s="304"/>
      <c r="I17" s="304"/>
      <c r="J17" s="304"/>
      <c r="K17" s="302"/>
    </row>
    <row r="18" s="1" customFormat="1" ht="15" customHeight="1">
      <c r="B18" s="305"/>
      <c r="C18" s="306"/>
      <c r="D18" s="306"/>
      <c r="E18" s="308" t="s">
        <v>79</v>
      </c>
      <c r="F18" s="304" t="s">
        <v>418</v>
      </c>
      <c r="G18" s="304"/>
      <c r="H18" s="304"/>
      <c r="I18" s="304"/>
      <c r="J18" s="304"/>
      <c r="K18" s="302"/>
    </row>
    <row r="19" s="1" customFormat="1" ht="15" customHeight="1">
      <c r="B19" s="305"/>
      <c r="C19" s="306"/>
      <c r="D19" s="306"/>
      <c r="E19" s="308" t="s">
        <v>419</v>
      </c>
      <c r="F19" s="304" t="s">
        <v>420</v>
      </c>
      <c r="G19" s="304"/>
      <c r="H19" s="304"/>
      <c r="I19" s="304"/>
      <c r="J19" s="304"/>
      <c r="K19" s="302"/>
    </row>
    <row r="20" s="1" customFormat="1" ht="15" customHeight="1">
      <c r="B20" s="305"/>
      <c r="C20" s="306"/>
      <c r="D20" s="306"/>
      <c r="E20" s="308" t="s">
        <v>421</v>
      </c>
      <c r="F20" s="304" t="s">
        <v>422</v>
      </c>
      <c r="G20" s="304"/>
      <c r="H20" s="304"/>
      <c r="I20" s="304"/>
      <c r="J20" s="304"/>
      <c r="K20" s="302"/>
    </row>
    <row r="21" s="1" customFormat="1" ht="15" customHeight="1">
      <c r="B21" s="305"/>
      <c r="C21" s="306"/>
      <c r="D21" s="306"/>
      <c r="E21" s="308" t="s">
        <v>423</v>
      </c>
      <c r="F21" s="304" t="s">
        <v>424</v>
      </c>
      <c r="G21" s="304"/>
      <c r="H21" s="304"/>
      <c r="I21" s="304"/>
      <c r="J21" s="304"/>
      <c r="K21" s="302"/>
    </row>
    <row r="22" s="1" customFormat="1" ht="15" customHeight="1">
      <c r="B22" s="305"/>
      <c r="C22" s="306"/>
      <c r="D22" s="306"/>
      <c r="E22" s="308" t="s">
        <v>425</v>
      </c>
      <c r="F22" s="304" t="s">
        <v>426</v>
      </c>
      <c r="G22" s="304"/>
      <c r="H22" s="304"/>
      <c r="I22" s="304"/>
      <c r="J22" s="304"/>
      <c r="K22" s="302"/>
    </row>
    <row r="23" s="1" customFormat="1" ht="15" customHeight="1">
      <c r="B23" s="305"/>
      <c r="C23" s="306"/>
      <c r="D23" s="306"/>
      <c r="E23" s="308" t="s">
        <v>427</v>
      </c>
      <c r="F23" s="304" t="s">
        <v>428</v>
      </c>
      <c r="G23" s="304"/>
      <c r="H23" s="304"/>
      <c r="I23" s="304"/>
      <c r="J23" s="304"/>
      <c r="K23" s="302"/>
    </row>
    <row r="24" s="1" customFormat="1" ht="12.75" customHeight="1">
      <c r="B24" s="305"/>
      <c r="C24" s="306"/>
      <c r="D24" s="306"/>
      <c r="E24" s="306"/>
      <c r="F24" s="306"/>
      <c r="G24" s="306"/>
      <c r="H24" s="306"/>
      <c r="I24" s="306"/>
      <c r="J24" s="306"/>
      <c r="K24" s="302"/>
    </row>
    <row r="25" s="1" customFormat="1" ht="15" customHeight="1">
      <c r="B25" s="305"/>
      <c r="C25" s="304" t="s">
        <v>429</v>
      </c>
      <c r="D25" s="304"/>
      <c r="E25" s="304"/>
      <c r="F25" s="304"/>
      <c r="G25" s="304"/>
      <c r="H25" s="304"/>
      <c r="I25" s="304"/>
      <c r="J25" s="304"/>
      <c r="K25" s="302"/>
    </row>
    <row r="26" s="1" customFormat="1" ht="15" customHeight="1">
      <c r="B26" s="305"/>
      <c r="C26" s="304" t="s">
        <v>430</v>
      </c>
      <c r="D26" s="304"/>
      <c r="E26" s="304"/>
      <c r="F26" s="304"/>
      <c r="G26" s="304"/>
      <c r="H26" s="304"/>
      <c r="I26" s="304"/>
      <c r="J26" s="304"/>
      <c r="K26" s="302"/>
    </row>
    <row r="27" s="1" customFormat="1" ht="15" customHeight="1">
      <c r="B27" s="305"/>
      <c r="C27" s="304"/>
      <c r="D27" s="304" t="s">
        <v>431</v>
      </c>
      <c r="E27" s="304"/>
      <c r="F27" s="304"/>
      <c r="G27" s="304"/>
      <c r="H27" s="304"/>
      <c r="I27" s="304"/>
      <c r="J27" s="304"/>
      <c r="K27" s="302"/>
    </row>
    <row r="28" s="1" customFormat="1" ht="15" customHeight="1">
      <c r="B28" s="305"/>
      <c r="C28" s="306"/>
      <c r="D28" s="304" t="s">
        <v>432</v>
      </c>
      <c r="E28" s="304"/>
      <c r="F28" s="304"/>
      <c r="G28" s="304"/>
      <c r="H28" s="304"/>
      <c r="I28" s="304"/>
      <c r="J28" s="304"/>
      <c r="K28" s="302"/>
    </row>
    <row r="29" s="1" customFormat="1" ht="12.75" customHeight="1">
      <c r="B29" s="305"/>
      <c r="C29" s="306"/>
      <c r="D29" s="306"/>
      <c r="E29" s="306"/>
      <c r="F29" s="306"/>
      <c r="G29" s="306"/>
      <c r="H29" s="306"/>
      <c r="I29" s="306"/>
      <c r="J29" s="306"/>
      <c r="K29" s="302"/>
    </row>
    <row r="30" s="1" customFormat="1" ht="15" customHeight="1">
      <c r="B30" s="305"/>
      <c r="C30" s="306"/>
      <c r="D30" s="304" t="s">
        <v>433</v>
      </c>
      <c r="E30" s="304"/>
      <c r="F30" s="304"/>
      <c r="G30" s="304"/>
      <c r="H30" s="304"/>
      <c r="I30" s="304"/>
      <c r="J30" s="304"/>
      <c r="K30" s="302"/>
    </row>
    <row r="31" s="1" customFormat="1" ht="15" customHeight="1">
      <c r="B31" s="305"/>
      <c r="C31" s="306"/>
      <c r="D31" s="304" t="s">
        <v>434</v>
      </c>
      <c r="E31" s="304"/>
      <c r="F31" s="304"/>
      <c r="G31" s="304"/>
      <c r="H31" s="304"/>
      <c r="I31" s="304"/>
      <c r="J31" s="304"/>
      <c r="K31" s="302"/>
    </row>
    <row r="32" s="1" customFormat="1" ht="12.75" customHeight="1">
      <c r="B32" s="305"/>
      <c r="C32" s="306"/>
      <c r="D32" s="306"/>
      <c r="E32" s="306"/>
      <c r="F32" s="306"/>
      <c r="G32" s="306"/>
      <c r="H32" s="306"/>
      <c r="I32" s="306"/>
      <c r="J32" s="306"/>
      <c r="K32" s="302"/>
    </row>
    <row r="33" s="1" customFormat="1" ht="15" customHeight="1">
      <c r="B33" s="305"/>
      <c r="C33" s="306"/>
      <c r="D33" s="304" t="s">
        <v>435</v>
      </c>
      <c r="E33" s="304"/>
      <c r="F33" s="304"/>
      <c r="G33" s="304"/>
      <c r="H33" s="304"/>
      <c r="I33" s="304"/>
      <c r="J33" s="304"/>
      <c r="K33" s="302"/>
    </row>
    <row r="34" s="1" customFormat="1" ht="15" customHeight="1">
      <c r="B34" s="305"/>
      <c r="C34" s="306"/>
      <c r="D34" s="304" t="s">
        <v>436</v>
      </c>
      <c r="E34" s="304"/>
      <c r="F34" s="304"/>
      <c r="G34" s="304"/>
      <c r="H34" s="304"/>
      <c r="I34" s="304"/>
      <c r="J34" s="304"/>
      <c r="K34" s="302"/>
    </row>
    <row r="35" s="1" customFormat="1" ht="15" customHeight="1">
      <c r="B35" s="305"/>
      <c r="C35" s="306"/>
      <c r="D35" s="304" t="s">
        <v>437</v>
      </c>
      <c r="E35" s="304"/>
      <c r="F35" s="304"/>
      <c r="G35" s="304"/>
      <c r="H35" s="304"/>
      <c r="I35" s="304"/>
      <c r="J35" s="304"/>
      <c r="K35" s="302"/>
    </row>
    <row r="36" s="1" customFormat="1" ht="15" customHeight="1">
      <c r="B36" s="305"/>
      <c r="C36" s="306"/>
      <c r="D36" s="304"/>
      <c r="E36" s="307" t="s">
        <v>110</v>
      </c>
      <c r="F36" s="304"/>
      <c r="G36" s="304" t="s">
        <v>438</v>
      </c>
      <c r="H36" s="304"/>
      <c r="I36" s="304"/>
      <c r="J36" s="304"/>
      <c r="K36" s="302"/>
    </row>
    <row r="37" s="1" customFormat="1" ht="30.75" customHeight="1">
      <c r="B37" s="305"/>
      <c r="C37" s="306"/>
      <c r="D37" s="304"/>
      <c r="E37" s="307" t="s">
        <v>439</v>
      </c>
      <c r="F37" s="304"/>
      <c r="G37" s="304" t="s">
        <v>440</v>
      </c>
      <c r="H37" s="304"/>
      <c r="I37" s="304"/>
      <c r="J37" s="304"/>
      <c r="K37" s="302"/>
    </row>
    <row r="38" s="1" customFormat="1" ht="15" customHeight="1">
      <c r="B38" s="305"/>
      <c r="C38" s="306"/>
      <c r="D38" s="304"/>
      <c r="E38" s="307" t="s">
        <v>53</v>
      </c>
      <c r="F38" s="304"/>
      <c r="G38" s="304" t="s">
        <v>441</v>
      </c>
      <c r="H38" s="304"/>
      <c r="I38" s="304"/>
      <c r="J38" s="304"/>
      <c r="K38" s="302"/>
    </row>
    <row r="39" s="1" customFormat="1" ht="15" customHeight="1">
      <c r="B39" s="305"/>
      <c r="C39" s="306"/>
      <c r="D39" s="304"/>
      <c r="E39" s="307" t="s">
        <v>54</v>
      </c>
      <c r="F39" s="304"/>
      <c r="G39" s="304" t="s">
        <v>442</v>
      </c>
      <c r="H39" s="304"/>
      <c r="I39" s="304"/>
      <c r="J39" s="304"/>
      <c r="K39" s="302"/>
    </row>
    <row r="40" s="1" customFormat="1" ht="15" customHeight="1">
      <c r="B40" s="305"/>
      <c r="C40" s="306"/>
      <c r="D40" s="304"/>
      <c r="E40" s="307" t="s">
        <v>111</v>
      </c>
      <c r="F40" s="304"/>
      <c r="G40" s="304" t="s">
        <v>443</v>
      </c>
      <c r="H40" s="304"/>
      <c r="I40" s="304"/>
      <c r="J40" s="304"/>
      <c r="K40" s="302"/>
    </row>
    <row r="41" s="1" customFormat="1" ht="15" customHeight="1">
      <c r="B41" s="305"/>
      <c r="C41" s="306"/>
      <c r="D41" s="304"/>
      <c r="E41" s="307" t="s">
        <v>112</v>
      </c>
      <c r="F41" s="304"/>
      <c r="G41" s="304" t="s">
        <v>444</v>
      </c>
      <c r="H41" s="304"/>
      <c r="I41" s="304"/>
      <c r="J41" s="304"/>
      <c r="K41" s="302"/>
    </row>
    <row r="42" s="1" customFormat="1" ht="15" customHeight="1">
      <c r="B42" s="305"/>
      <c r="C42" s="306"/>
      <c r="D42" s="304"/>
      <c r="E42" s="307" t="s">
        <v>445</v>
      </c>
      <c r="F42" s="304"/>
      <c r="G42" s="304" t="s">
        <v>446</v>
      </c>
      <c r="H42" s="304"/>
      <c r="I42" s="304"/>
      <c r="J42" s="304"/>
      <c r="K42" s="302"/>
    </row>
    <row r="43" s="1" customFormat="1" ht="15" customHeight="1">
      <c r="B43" s="305"/>
      <c r="C43" s="306"/>
      <c r="D43" s="304"/>
      <c r="E43" s="307"/>
      <c r="F43" s="304"/>
      <c r="G43" s="304" t="s">
        <v>447</v>
      </c>
      <c r="H43" s="304"/>
      <c r="I43" s="304"/>
      <c r="J43" s="304"/>
      <c r="K43" s="302"/>
    </row>
    <row r="44" s="1" customFormat="1" ht="15" customHeight="1">
      <c r="B44" s="305"/>
      <c r="C44" s="306"/>
      <c r="D44" s="304"/>
      <c r="E44" s="307" t="s">
        <v>448</v>
      </c>
      <c r="F44" s="304"/>
      <c r="G44" s="304" t="s">
        <v>449</v>
      </c>
      <c r="H44" s="304"/>
      <c r="I44" s="304"/>
      <c r="J44" s="304"/>
      <c r="K44" s="302"/>
    </row>
    <row r="45" s="1" customFormat="1" ht="15" customHeight="1">
      <c r="B45" s="305"/>
      <c r="C45" s="306"/>
      <c r="D45" s="304"/>
      <c r="E45" s="307" t="s">
        <v>114</v>
      </c>
      <c r="F45" s="304"/>
      <c r="G45" s="304" t="s">
        <v>450</v>
      </c>
      <c r="H45" s="304"/>
      <c r="I45" s="304"/>
      <c r="J45" s="304"/>
      <c r="K45" s="302"/>
    </row>
    <row r="46" s="1" customFormat="1" ht="12.75" customHeight="1">
      <c r="B46" s="305"/>
      <c r="C46" s="306"/>
      <c r="D46" s="304"/>
      <c r="E46" s="304"/>
      <c r="F46" s="304"/>
      <c r="G46" s="304"/>
      <c r="H46" s="304"/>
      <c r="I46" s="304"/>
      <c r="J46" s="304"/>
      <c r="K46" s="302"/>
    </row>
    <row r="47" s="1" customFormat="1" ht="15" customHeight="1">
      <c r="B47" s="305"/>
      <c r="C47" s="306"/>
      <c r="D47" s="304" t="s">
        <v>451</v>
      </c>
      <c r="E47" s="304"/>
      <c r="F47" s="304"/>
      <c r="G47" s="304"/>
      <c r="H47" s="304"/>
      <c r="I47" s="304"/>
      <c r="J47" s="304"/>
      <c r="K47" s="302"/>
    </row>
    <row r="48" s="1" customFormat="1" ht="15" customHeight="1">
      <c r="B48" s="305"/>
      <c r="C48" s="306"/>
      <c r="D48" s="306"/>
      <c r="E48" s="304" t="s">
        <v>452</v>
      </c>
      <c r="F48" s="304"/>
      <c r="G48" s="304"/>
      <c r="H48" s="304"/>
      <c r="I48" s="304"/>
      <c r="J48" s="304"/>
      <c r="K48" s="302"/>
    </row>
    <row r="49" s="1" customFormat="1" ht="15" customHeight="1">
      <c r="B49" s="305"/>
      <c r="C49" s="306"/>
      <c r="D49" s="306"/>
      <c r="E49" s="304" t="s">
        <v>453</v>
      </c>
      <c r="F49" s="304"/>
      <c r="G49" s="304"/>
      <c r="H49" s="304"/>
      <c r="I49" s="304"/>
      <c r="J49" s="304"/>
      <c r="K49" s="302"/>
    </row>
    <row r="50" s="1" customFormat="1" ht="15" customHeight="1">
      <c r="B50" s="305"/>
      <c r="C50" s="306"/>
      <c r="D50" s="306"/>
      <c r="E50" s="304" t="s">
        <v>454</v>
      </c>
      <c r="F50" s="304"/>
      <c r="G50" s="304"/>
      <c r="H50" s="304"/>
      <c r="I50" s="304"/>
      <c r="J50" s="304"/>
      <c r="K50" s="302"/>
    </row>
    <row r="51" s="1" customFormat="1" ht="15" customHeight="1">
      <c r="B51" s="305"/>
      <c r="C51" s="306"/>
      <c r="D51" s="304" t="s">
        <v>455</v>
      </c>
      <c r="E51" s="304"/>
      <c r="F51" s="304"/>
      <c r="G51" s="304"/>
      <c r="H51" s="304"/>
      <c r="I51" s="304"/>
      <c r="J51" s="304"/>
      <c r="K51" s="302"/>
    </row>
    <row r="52" s="1" customFormat="1" ht="25.5" customHeight="1">
      <c r="B52" s="300"/>
      <c r="C52" s="301" t="s">
        <v>456</v>
      </c>
      <c r="D52" s="301"/>
      <c r="E52" s="301"/>
      <c r="F52" s="301"/>
      <c r="G52" s="301"/>
      <c r="H52" s="301"/>
      <c r="I52" s="301"/>
      <c r="J52" s="301"/>
      <c r="K52" s="302"/>
    </row>
    <row r="53" s="1" customFormat="1" ht="5.25" customHeight="1">
      <c r="B53" s="300"/>
      <c r="C53" s="303"/>
      <c r="D53" s="303"/>
      <c r="E53" s="303"/>
      <c r="F53" s="303"/>
      <c r="G53" s="303"/>
      <c r="H53" s="303"/>
      <c r="I53" s="303"/>
      <c r="J53" s="303"/>
      <c r="K53" s="302"/>
    </row>
    <row r="54" s="1" customFormat="1" ht="15" customHeight="1">
      <c r="B54" s="300"/>
      <c r="C54" s="304" t="s">
        <v>457</v>
      </c>
      <c r="D54" s="304"/>
      <c r="E54" s="304"/>
      <c r="F54" s="304"/>
      <c r="G54" s="304"/>
      <c r="H54" s="304"/>
      <c r="I54" s="304"/>
      <c r="J54" s="304"/>
      <c r="K54" s="302"/>
    </row>
    <row r="55" s="1" customFormat="1" ht="15" customHeight="1">
      <c r="B55" s="300"/>
      <c r="C55" s="304" t="s">
        <v>458</v>
      </c>
      <c r="D55" s="304"/>
      <c r="E55" s="304"/>
      <c r="F55" s="304"/>
      <c r="G55" s="304"/>
      <c r="H55" s="304"/>
      <c r="I55" s="304"/>
      <c r="J55" s="304"/>
      <c r="K55" s="302"/>
    </row>
    <row r="56" s="1" customFormat="1" ht="12.75" customHeight="1">
      <c r="B56" s="300"/>
      <c r="C56" s="304"/>
      <c r="D56" s="304"/>
      <c r="E56" s="304"/>
      <c r="F56" s="304"/>
      <c r="G56" s="304"/>
      <c r="H56" s="304"/>
      <c r="I56" s="304"/>
      <c r="J56" s="304"/>
      <c r="K56" s="302"/>
    </row>
    <row r="57" s="1" customFormat="1" ht="15" customHeight="1">
      <c r="B57" s="300"/>
      <c r="C57" s="304" t="s">
        <v>459</v>
      </c>
      <c r="D57" s="304"/>
      <c r="E57" s="304"/>
      <c r="F57" s="304"/>
      <c r="G57" s="304"/>
      <c r="H57" s="304"/>
      <c r="I57" s="304"/>
      <c r="J57" s="304"/>
      <c r="K57" s="302"/>
    </row>
    <row r="58" s="1" customFormat="1" ht="15" customHeight="1">
      <c r="B58" s="300"/>
      <c r="C58" s="306"/>
      <c r="D58" s="304" t="s">
        <v>460</v>
      </c>
      <c r="E58" s="304"/>
      <c r="F58" s="304"/>
      <c r="G58" s="304"/>
      <c r="H58" s="304"/>
      <c r="I58" s="304"/>
      <c r="J58" s="304"/>
      <c r="K58" s="302"/>
    </row>
    <row r="59" s="1" customFormat="1" ht="15" customHeight="1">
      <c r="B59" s="300"/>
      <c r="C59" s="306"/>
      <c r="D59" s="304" t="s">
        <v>461</v>
      </c>
      <c r="E59" s="304"/>
      <c r="F59" s="304"/>
      <c r="G59" s="304"/>
      <c r="H59" s="304"/>
      <c r="I59" s="304"/>
      <c r="J59" s="304"/>
      <c r="K59" s="302"/>
    </row>
    <row r="60" s="1" customFormat="1" ht="15" customHeight="1">
      <c r="B60" s="300"/>
      <c r="C60" s="306"/>
      <c r="D60" s="304" t="s">
        <v>462</v>
      </c>
      <c r="E60" s="304"/>
      <c r="F60" s="304"/>
      <c r="G60" s="304"/>
      <c r="H60" s="304"/>
      <c r="I60" s="304"/>
      <c r="J60" s="304"/>
      <c r="K60" s="302"/>
    </row>
    <row r="61" s="1" customFormat="1" ht="15" customHeight="1">
      <c r="B61" s="300"/>
      <c r="C61" s="306"/>
      <c r="D61" s="304" t="s">
        <v>463</v>
      </c>
      <c r="E61" s="304"/>
      <c r="F61" s="304"/>
      <c r="G61" s="304"/>
      <c r="H61" s="304"/>
      <c r="I61" s="304"/>
      <c r="J61" s="304"/>
      <c r="K61" s="302"/>
    </row>
    <row r="62" s="1" customFormat="1" ht="15" customHeight="1">
      <c r="B62" s="300"/>
      <c r="C62" s="306"/>
      <c r="D62" s="309" t="s">
        <v>464</v>
      </c>
      <c r="E62" s="309"/>
      <c r="F62" s="309"/>
      <c r="G62" s="309"/>
      <c r="H62" s="309"/>
      <c r="I62" s="309"/>
      <c r="J62" s="309"/>
      <c r="K62" s="302"/>
    </row>
    <row r="63" s="1" customFormat="1" ht="15" customHeight="1">
      <c r="B63" s="300"/>
      <c r="C63" s="306"/>
      <c r="D63" s="304" t="s">
        <v>465</v>
      </c>
      <c r="E63" s="304"/>
      <c r="F63" s="304"/>
      <c r="G63" s="304"/>
      <c r="H63" s="304"/>
      <c r="I63" s="304"/>
      <c r="J63" s="304"/>
      <c r="K63" s="302"/>
    </row>
    <row r="64" s="1" customFormat="1" ht="12.75" customHeight="1">
      <c r="B64" s="300"/>
      <c r="C64" s="306"/>
      <c r="D64" s="306"/>
      <c r="E64" s="310"/>
      <c r="F64" s="306"/>
      <c r="G64" s="306"/>
      <c r="H64" s="306"/>
      <c r="I64" s="306"/>
      <c r="J64" s="306"/>
      <c r="K64" s="302"/>
    </row>
    <row r="65" s="1" customFormat="1" ht="15" customHeight="1">
      <c r="B65" s="300"/>
      <c r="C65" s="306"/>
      <c r="D65" s="304" t="s">
        <v>466</v>
      </c>
      <c r="E65" s="304"/>
      <c r="F65" s="304"/>
      <c r="G65" s="304"/>
      <c r="H65" s="304"/>
      <c r="I65" s="304"/>
      <c r="J65" s="304"/>
      <c r="K65" s="302"/>
    </row>
    <row r="66" s="1" customFormat="1" ht="15" customHeight="1">
      <c r="B66" s="300"/>
      <c r="C66" s="306"/>
      <c r="D66" s="309" t="s">
        <v>467</v>
      </c>
      <c r="E66" s="309"/>
      <c r="F66" s="309"/>
      <c r="G66" s="309"/>
      <c r="H66" s="309"/>
      <c r="I66" s="309"/>
      <c r="J66" s="309"/>
      <c r="K66" s="302"/>
    </row>
    <row r="67" s="1" customFormat="1" ht="15" customHeight="1">
      <c r="B67" s="300"/>
      <c r="C67" s="306"/>
      <c r="D67" s="304" t="s">
        <v>468</v>
      </c>
      <c r="E67" s="304"/>
      <c r="F67" s="304"/>
      <c r="G67" s="304"/>
      <c r="H67" s="304"/>
      <c r="I67" s="304"/>
      <c r="J67" s="304"/>
      <c r="K67" s="302"/>
    </row>
    <row r="68" s="1" customFormat="1" ht="15" customHeight="1">
      <c r="B68" s="300"/>
      <c r="C68" s="306"/>
      <c r="D68" s="304" t="s">
        <v>469</v>
      </c>
      <c r="E68" s="304"/>
      <c r="F68" s="304"/>
      <c r="G68" s="304"/>
      <c r="H68" s="304"/>
      <c r="I68" s="304"/>
      <c r="J68" s="304"/>
      <c r="K68" s="302"/>
    </row>
    <row r="69" s="1" customFormat="1" ht="15" customHeight="1">
      <c r="B69" s="300"/>
      <c r="C69" s="306"/>
      <c r="D69" s="304" t="s">
        <v>470</v>
      </c>
      <c r="E69" s="304"/>
      <c r="F69" s="304"/>
      <c r="G69" s="304"/>
      <c r="H69" s="304"/>
      <c r="I69" s="304"/>
      <c r="J69" s="304"/>
      <c r="K69" s="302"/>
    </row>
    <row r="70" s="1" customFormat="1" ht="15" customHeight="1">
      <c r="B70" s="300"/>
      <c r="C70" s="306"/>
      <c r="D70" s="304" t="s">
        <v>471</v>
      </c>
      <c r="E70" s="304"/>
      <c r="F70" s="304"/>
      <c r="G70" s="304"/>
      <c r="H70" s="304"/>
      <c r="I70" s="304"/>
      <c r="J70" s="304"/>
      <c r="K70" s="302"/>
    </row>
    <row r="71" s="1" customFormat="1" ht="12.75" customHeight="1">
      <c r="B71" s="311"/>
      <c r="C71" s="312"/>
      <c r="D71" s="312"/>
      <c r="E71" s="312"/>
      <c r="F71" s="312"/>
      <c r="G71" s="312"/>
      <c r="H71" s="312"/>
      <c r="I71" s="312"/>
      <c r="J71" s="312"/>
      <c r="K71" s="313"/>
    </row>
    <row r="72" s="1" customFormat="1" ht="18.75" customHeight="1">
      <c r="B72" s="314"/>
      <c r="C72" s="314"/>
      <c r="D72" s="314"/>
      <c r="E72" s="314"/>
      <c r="F72" s="314"/>
      <c r="G72" s="314"/>
      <c r="H72" s="314"/>
      <c r="I72" s="314"/>
      <c r="J72" s="314"/>
      <c r="K72" s="315"/>
    </row>
    <row r="73" s="1" customFormat="1" ht="18.75" customHeight="1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="1" customFormat="1" ht="7.5" customHeight="1">
      <c r="B74" s="316"/>
      <c r="C74" s="317"/>
      <c r="D74" s="317"/>
      <c r="E74" s="317"/>
      <c r="F74" s="317"/>
      <c r="G74" s="317"/>
      <c r="H74" s="317"/>
      <c r="I74" s="317"/>
      <c r="J74" s="317"/>
      <c r="K74" s="318"/>
    </row>
    <row r="75" s="1" customFormat="1" ht="45" customHeight="1">
      <c r="B75" s="319"/>
      <c r="C75" s="320" t="s">
        <v>472</v>
      </c>
      <c r="D75" s="320"/>
      <c r="E75" s="320"/>
      <c r="F75" s="320"/>
      <c r="G75" s="320"/>
      <c r="H75" s="320"/>
      <c r="I75" s="320"/>
      <c r="J75" s="320"/>
      <c r="K75" s="321"/>
    </row>
    <row r="76" s="1" customFormat="1" ht="17.25" customHeight="1">
      <c r="B76" s="319"/>
      <c r="C76" s="322" t="s">
        <v>473</v>
      </c>
      <c r="D76" s="322"/>
      <c r="E76" s="322"/>
      <c r="F76" s="322" t="s">
        <v>474</v>
      </c>
      <c r="G76" s="323"/>
      <c r="H76" s="322" t="s">
        <v>54</v>
      </c>
      <c r="I76" s="322" t="s">
        <v>57</v>
      </c>
      <c r="J76" s="322" t="s">
        <v>475</v>
      </c>
      <c r="K76" s="321"/>
    </row>
    <row r="77" s="1" customFormat="1" ht="17.25" customHeight="1">
      <c r="B77" s="319"/>
      <c r="C77" s="324" t="s">
        <v>476</v>
      </c>
      <c r="D77" s="324"/>
      <c r="E77" s="324"/>
      <c r="F77" s="325" t="s">
        <v>477</v>
      </c>
      <c r="G77" s="326"/>
      <c r="H77" s="324"/>
      <c r="I77" s="324"/>
      <c r="J77" s="324" t="s">
        <v>478</v>
      </c>
      <c r="K77" s="321"/>
    </row>
    <row r="78" s="1" customFormat="1" ht="5.25" customHeight="1">
      <c r="B78" s="319"/>
      <c r="C78" s="327"/>
      <c r="D78" s="327"/>
      <c r="E78" s="327"/>
      <c r="F78" s="327"/>
      <c r="G78" s="328"/>
      <c r="H78" s="327"/>
      <c r="I78" s="327"/>
      <c r="J78" s="327"/>
      <c r="K78" s="321"/>
    </row>
    <row r="79" s="1" customFormat="1" ht="15" customHeight="1">
      <c r="B79" s="319"/>
      <c r="C79" s="307" t="s">
        <v>53</v>
      </c>
      <c r="D79" s="329"/>
      <c r="E79" s="329"/>
      <c r="F79" s="330" t="s">
        <v>479</v>
      </c>
      <c r="G79" s="331"/>
      <c r="H79" s="307" t="s">
        <v>480</v>
      </c>
      <c r="I79" s="307" t="s">
        <v>481</v>
      </c>
      <c r="J79" s="307">
        <v>20</v>
      </c>
      <c r="K79" s="321"/>
    </row>
    <row r="80" s="1" customFormat="1" ht="15" customHeight="1">
      <c r="B80" s="319"/>
      <c r="C80" s="307" t="s">
        <v>482</v>
      </c>
      <c r="D80" s="307"/>
      <c r="E80" s="307"/>
      <c r="F80" s="330" t="s">
        <v>479</v>
      </c>
      <c r="G80" s="331"/>
      <c r="H80" s="307" t="s">
        <v>483</v>
      </c>
      <c r="I80" s="307" t="s">
        <v>481</v>
      </c>
      <c r="J80" s="307">
        <v>120</v>
      </c>
      <c r="K80" s="321"/>
    </row>
    <row r="81" s="1" customFormat="1" ht="15" customHeight="1">
      <c r="B81" s="332"/>
      <c r="C81" s="307" t="s">
        <v>484</v>
      </c>
      <c r="D81" s="307"/>
      <c r="E81" s="307"/>
      <c r="F81" s="330" t="s">
        <v>485</v>
      </c>
      <c r="G81" s="331"/>
      <c r="H81" s="307" t="s">
        <v>486</v>
      </c>
      <c r="I81" s="307" t="s">
        <v>481</v>
      </c>
      <c r="J81" s="307">
        <v>50</v>
      </c>
      <c r="K81" s="321"/>
    </row>
    <row r="82" s="1" customFormat="1" ht="15" customHeight="1">
      <c r="B82" s="332"/>
      <c r="C82" s="307" t="s">
        <v>487</v>
      </c>
      <c r="D82" s="307"/>
      <c r="E82" s="307"/>
      <c r="F82" s="330" t="s">
        <v>479</v>
      </c>
      <c r="G82" s="331"/>
      <c r="H82" s="307" t="s">
        <v>488</v>
      </c>
      <c r="I82" s="307" t="s">
        <v>489</v>
      </c>
      <c r="J82" s="307"/>
      <c r="K82" s="321"/>
    </row>
    <row r="83" s="1" customFormat="1" ht="15" customHeight="1">
      <c r="B83" s="332"/>
      <c r="C83" s="333" t="s">
        <v>490</v>
      </c>
      <c r="D83" s="333"/>
      <c r="E83" s="333"/>
      <c r="F83" s="334" t="s">
        <v>485</v>
      </c>
      <c r="G83" s="333"/>
      <c r="H83" s="333" t="s">
        <v>491</v>
      </c>
      <c r="I83" s="333" t="s">
        <v>481</v>
      </c>
      <c r="J83" s="333">
        <v>15</v>
      </c>
      <c r="K83" s="321"/>
    </row>
    <row r="84" s="1" customFormat="1" ht="15" customHeight="1">
      <c r="B84" s="332"/>
      <c r="C84" s="333" t="s">
        <v>492</v>
      </c>
      <c r="D84" s="333"/>
      <c r="E84" s="333"/>
      <c r="F84" s="334" t="s">
        <v>485</v>
      </c>
      <c r="G84" s="333"/>
      <c r="H84" s="333" t="s">
        <v>493</v>
      </c>
      <c r="I84" s="333" t="s">
        <v>481</v>
      </c>
      <c r="J84" s="333">
        <v>15</v>
      </c>
      <c r="K84" s="321"/>
    </row>
    <row r="85" s="1" customFormat="1" ht="15" customHeight="1">
      <c r="B85" s="332"/>
      <c r="C85" s="333" t="s">
        <v>494</v>
      </c>
      <c r="D85" s="333"/>
      <c r="E85" s="333"/>
      <c r="F85" s="334" t="s">
        <v>485</v>
      </c>
      <c r="G85" s="333"/>
      <c r="H85" s="333" t="s">
        <v>495</v>
      </c>
      <c r="I85" s="333" t="s">
        <v>481</v>
      </c>
      <c r="J85" s="333">
        <v>20</v>
      </c>
      <c r="K85" s="321"/>
    </row>
    <row r="86" s="1" customFormat="1" ht="15" customHeight="1">
      <c r="B86" s="332"/>
      <c r="C86" s="333" t="s">
        <v>496</v>
      </c>
      <c r="D86" s="333"/>
      <c r="E86" s="333"/>
      <c r="F86" s="334" t="s">
        <v>485</v>
      </c>
      <c r="G86" s="333"/>
      <c r="H86" s="333" t="s">
        <v>497</v>
      </c>
      <c r="I86" s="333" t="s">
        <v>481</v>
      </c>
      <c r="J86" s="333">
        <v>20</v>
      </c>
      <c r="K86" s="321"/>
    </row>
    <row r="87" s="1" customFormat="1" ht="15" customHeight="1">
      <c r="B87" s="332"/>
      <c r="C87" s="307" t="s">
        <v>498</v>
      </c>
      <c r="D87" s="307"/>
      <c r="E87" s="307"/>
      <c r="F87" s="330" t="s">
        <v>485</v>
      </c>
      <c r="G87" s="331"/>
      <c r="H87" s="307" t="s">
        <v>499</v>
      </c>
      <c r="I87" s="307" t="s">
        <v>481</v>
      </c>
      <c r="J87" s="307">
        <v>50</v>
      </c>
      <c r="K87" s="321"/>
    </row>
    <row r="88" s="1" customFormat="1" ht="15" customHeight="1">
      <c r="B88" s="332"/>
      <c r="C88" s="307" t="s">
        <v>500</v>
      </c>
      <c r="D88" s="307"/>
      <c r="E88" s="307"/>
      <c r="F88" s="330" t="s">
        <v>485</v>
      </c>
      <c r="G88" s="331"/>
      <c r="H88" s="307" t="s">
        <v>501</v>
      </c>
      <c r="I88" s="307" t="s">
        <v>481</v>
      </c>
      <c r="J88" s="307">
        <v>20</v>
      </c>
      <c r="K88" s="321"/>
    </row>
    <row r="89" s="1" customFormat="1" ht="15" customHeight="1">
      <c r="B89" s="332"/>
      <c r="C89" s="307" t="s">
        <v>502</v>
      </c>
      <c r="D89" s="307"/>
      <c r="E89" s="307"/>
      <c r="F89" s="330" t="s">
        <v>485</v>
      </c>
      <c r="G89" s="331"/>
      <c r="H89" s="307" t="s">
        <v>503</v>
      </c>
      <c r="I89" s="307" t="s">
        <v>481</v>
      </c>
      <c r="J89" s="307">
        <v>20</v>
      </c>
      <c r="K89" s="321"/>
    </row>
    <row r="90" s="1" customFormat="1" ht="15" customHeight="1">
      <c r="B90" s="332"/>
      <c r="C90" s="307" t="s">
        <v>504</v>
      </c>
      <c r="D90" s="307"/>
      <c r="E90" s="307"/>
      <c r="F90" s="330" t="s">
        <v>485</v>
      </c>
      <c r="G90" s="331"/>
      <c r="H90" s="307" t="s">
        <v>505</v>
      </c>
      <c r="I90" s="307" t="s">
        <v>481</v>
      </c>
      <c r="J90" s="307">
        <v>50</v>
      </c>
      <c r="K90" s="321"/>
    </row>
    <row r="91" s="1" customFormat="1" ht="15" customHeight="1">
      <c r="B91" s="332"/>
      <c r="C91" s="307" t="s">
        <v>506</v>
      </c>
      <c r="D91" s="307"/>
      <c r="E91" s="307"/>
      <c r="F91" s="330" t="s">
        <v>485</v>
      </c>
      <c r="G91" s="331"/>
      <c r="H91" s="307" t="s">
        <v>506</v>
      </c>
      <c r="I91" s="307" t="s">
        <v>481</v>
      </c>
      <c r="J91" s="307">
        <v>50</v>
      </c>
      <c r="K91" s="321"/>
    </row>
    <row r="92" s="1" customFormat="1" ht="15" customHeight="1">
      <c r="B92" s="332"/>
      <c r="C92" s="307" t="s">
        <v>507</v>
      </c>
      <c r="D92" s="307"/>
      <c r="E92" s="307"/>
      <c r="F92" s="330" t="s">
        <v>485</v>
      </c>
      <c r="G92" s="331"/>
      <c r="H92" s="307" t="s">
        <v>508</v>
      </c>
      <c r="I92" s="307" t="s">
        <v>481</v>
      </c>
      <c r="J92" s="307">
        <v>255</v>
      </c>
      <c r="K92" s="321"/>
    </row>
    <row r="93" s="1" customFormat="1" ht="15" customHeight="1">
      <c r="B93" s="332"/>
      <c r="C93" s="307" t="s">
        <v>509</v>
      </c>
      <c r="D93" s="307"/>
      <c r="E93" s="307"/>
      <c r="F93" s="330" t="s">
        <v>479</v>
      </c>
      <c r="G93" s="331"/>
      <c r="H93" s="307" t="s">
        <v>510</v>
      </c>
      <c r="I93" s="307" t="s">
        <v>511</v>
      </c>
      <c r="J93" s="307"/>
      <c r="K93" s="321"/>
    </row>
    <row r="94" s="1" customFormat="1" ht="15" customHeight="1">
      <c r="B94" s="332"/>
      <c r="C94" s="307" t="s">
        <v>512</v>
      </c>
      <c r="D94" s="307"/>
      <c r="E94" s="307"/>
      <c r="F94" s="330" t="s">
        <v>479</v>
      </c>
      <c r="G94" s="331"/>
      <c r="H94" s="307" t="s">
        <v>513</v>
      </c>
      <c r="I94" s="307" t="s">
        <v>514</v>
      </c>
      <c r="J94" s="307"/>
      <c r="K94" s="321"/>
    </row>
    <row r="95" s="1" customFormat="1" ht="15" customHeight="1">
      <c r="B95" s="332"/>
      <c r="C95" s="307" t="s">
        <v>515</v>
      </c>
      <c r="D95" s="307"/>
      <c r="E95" s="307"/>
      <c r="F95" s="330" t="s">
        <v>479</v>
      </c>
      <c r="G95" s="331"/>
      <c r="H95" s="307" t="s">
        <v>515</v>
      </c>
      <c r="I95" s="307" t="s">
        <v>514</v>
      </c>
      <c r="J95" s="307"/>
      <c r="K95" s="321"/>
    </row>
    <row r="96" s="1" customFormat="1" ht="15" customHeight="1">
      <c r="B96" s="332"/>
      <c r="C96" s="307" t="s">
        <v>38</v>
      </c>
      <c r="D96" s="307"/>
      <c r="E96" s="307"/>
      <c r="F96" s="330" t="s">
        <v>479</v>
      </c>
      <c r="G96" s="331"/>
      <c r="H96" s="307" t="s">
        <v>516</v>
      </c>
      <c r="I96" s="307" t="s">
        <v>514</v>
      </c>
      <c r="J96" s="307"/>
      <c r="K96" s="321"/>
    </row>
    <row r="97" s="1" customFormat="1" ht="15" customHeight="1">
      <c r="B97" s="332"/>
      <c r="C97" s="307" t="s">
        <v>48</v>
      </c>
      <c r="D97" s="307"/>
      <c r="E97" s="307"/>
      <c r="F97" s="330" t="s">
        <v>479</v>
      </c>
      <c r="G97" s="331"/>
      <c r="H97" s="307" t="s">
        <v>517</v>
      </c>
      <c r="I97" s="307" t="s">
        <v>514</v>
      </c>
      <c r="J97" s="307"/>
      <c r="K97" s="321"/>
    </row>
    <row r="98" s="1" customFormat="1" ht="15" customHeight="1">
      <c r="B98" s="335"/>
      <c r="C98" s="336"/>
      <c r="D98" s="336"/>
      <c r="E98" s="336"/>
      <c r="F98" s="336"/>
      <c r="G98" s="336"/>
      <c r="H98" s="336"/>
      <c r="I98" s="336"/>
      <c r="J98" s="336"/>
      <c r="K98" s="337"/>
    </row>
    <row r="99" s="1" customFormat="1" ht="18.75" customHeight="1">
      <c r="B99" s="338"/>
      <c r="C99" s="339"/>
      <c r="D99" s="339"/>
      <c r="E99" s="339"/>
      <c r="F99" s="339"/>
      <c r="G99" s="339"/>
      <c r="H99" s="339"/>
      <c r="I99" s="339"/>
      <c r="J99" s="339"/>
      <c r="K99" s="338"/>
    </row>
    <row r="100" s="1" customFormat="1" ht="18.75" customHeight="1"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</row>
    <row r="101" s="1" customFormat="1" ht="7.5" customHeight="1">
      <c r="B101" s="316"/>
      <c r="C101" s="317"/>
      <c r="D101" s="317"/>
      <c r="E101" s="317"/>
      <c r="F101" s="317"/>
      <c r="G101" s="317"/>
      <c r="H101" s="317"/>
      <c r="I101" s="317"/>
      <c r="J101" s="317"/>
      <c r="K101" s="318"/>
    </row>
    <row r="102" s="1" customFormat="1" ht="45" customHeight="1">
      <c r="B102" s="319"/>
      <c r="C102" s="320" t="s">
        <v>518</v>
      </c>
      <c r="D102" s="320"/>
      <c r="E102" s="320"/>
      <c r="F102" s="320"/>
      <c r="G102" s="320"/>
      <c r="H102" s="320"/>
      <c r="I102" s="320"/>
      <c r="J102" s="320"/>
      <c r="K102" s="321"/>
    </row>
    <row r="103" s="1" customFormat="1" ht="17.25" customHeight="1">
      <c r="B103" s="319"/>
      <c r="C103" s="322" t="s">
        <v>473</v>
      </c>
      <c r="D103" s="322"/>
      <c r="E103" s="322"/>
      <c r="F103" s="322" t="s">
        <v>474</v>
      </c>
      <c r="G103" s="323"/>
      <c r="H103" s="322" t="s">
        <v>54</v>
      </c>
      <c r="I103" s="322" t="s">
        <v>57</v>
      </c>
      <c r="J103" s="322" t="s">
        <v>475</v>
      </c>
      <c r="K103" s="321"/>
    </row>
    <row r="104" s="1" customFormat="1" ht="17.25" customHeight="1">
      <c r="B104" s="319"/>
      <c r="C104" s="324" t="s">
        <v>476</v>
      </c>
      <c r="D104" s="324"/>
      <c r="E104" s="324"/>
      <c r="F104" s="325" t="s">
        <v>477</v>
      </c>
      <c r="G104" s="326"/>
      <c r="H104" s="324"/>
      <c r="I104" s="324"/>
      <c r="J104" s="324" t="s">
        <v>478</v>
      </c>
      <c r="K104" s="321"/>
    </row>
    <row r="105" s="1" customFormat="1" ht="5.25" customHeight="1">
      <c r="B105" s="319"/>
      <c r="C105" s="322"/>
      <c r="D105" s="322"/>
      <c r="E105" s="322"/>
      <c r="F105" s="322"/>
      <c r="G105" s="340"/>
      <c r="H105" s="322"/>
      <c r="I105" s="322"/>
      <c r="J105" s="322"/>
      <c r="K105" s="321"/>
    </row>
    <row r="106" s="1" customFormat="1" ht="15" customHeight="1">
      <c r="B106" s="319"/>
      <c r="C106" s="307" t="s">
        <v>53</v>
      </c>
      <c r="D106" s="329"/>
      <c r="E106" s="329"/>
      <c r="F106" s="330" t="s">
        <v>479</v>
      </c>
      <c r="G106" s="307"/>
      <c r="H106" s="307" t="s">
        <v>519</v>
      </c>
      <c r="I106" s="307" t="s">
        <v>481</v>
      </c>
      <c r="J106" s="307">
        <v>20</v>
      </c>
      <c r="K106" s="321"/>
    </row>
    <row r="107" s="1" customFormat="1" ht="15" customHeight="1">
      <c r="B107" s="319"/>
      <c r="C107" s="307" t="s">
        <v>482</v>
      </c>
      <c r="D107" s="307"/>
      <c r="E107" s="307"/>
      <c r="F107" s="330" t="s">
        <v>479</v>
      </c>
      <c r="G107" s="307"/>
      <c r="H107" s="307" t="s">
        <v>519</v>
      </c>
      <c r="I107" s="307" t="s">
        <v>481</v>
      </c>
      <c r="J107" s="307">
        <v>120</v>
      </c>
      <c r="K107" s="321"/>
    </row>
    <row r="108" s="1" customFormat="1" ht="15" customHeight="1">
      <c r="B108" s="332"/>
      <c r="C108" s="307" t="s">
        <v>484</v>
      </c>
      <c r="D108" s="307"/>
      <c r="E108" s="307"/>
      <c r="F108" s="330" t="s">
        <v>485</v>
      </c>
      <c r="G108" s="307"/>
      <c r="H108" s="307" t="s">
        <v>519</v>
      </c>
      <c r="I108" s="307" t="s">
        <v>481</v>
      </c>
      <c r="J108" s="307">
        <v>50</v>
      </c>
      <c r="K108" s="321"/>
    </row>
    <row r="109" s="1" customFormat="1" ht="15" customHeight="1">
      <c r="B109" s="332"/>
      <c r="C109" s="307" t="s">
        <v>487</v>
      </c>
      <c r="D109" s="307"/>
      <c r="E109" s="307"/>
      <c r="F109" s="330" t="s">
        <v>479</v>
      </c>
      <c r="G109" s="307"/>
      <c r="H109" s="307" t="s">
        <v>519</v>
      </c>
      <c r="I109" s="307" t="s">
        <v>489</v>
      </c>
      <c r="J109" s="307"/>
      <c r="K109" s="321"/>
    </row>
    <row r="110" s="1" customFormat="1" ht="15" customHeight="1">
      <c r="B110" s="332"/>
      <c r="C110" s="307" t="s">
        <v>498</v>
      </c>
      <c r="D110" s="307"/>
      <c r="E110" s="307"/>
      <c r="F110" s="330" t="s">
        <v>485</v>
      </c>
      <c r="G110" s="307"/>
      <c r="H110" s="307" t="s">
        <v>519</v>
      </c>
      <c r="I110" s="307" t="s">
        <v>481</v>
      </c>
      <c r="J110" s="307">
        <v>50</v>
      </c>
      <c r="K110" s="321"/>
    </row>
    <row r="111" s="1" customFormat="1" ht="15" customHeight="1">
      <c r="B111" s="332"/>
      <c r="C111" s="307" t="s">
        <v>506</v>
      </c>
      <c r="D111" s="307"/>
      <c r="E111" s="307"/>
      <c r="F111" s="330" t="s">
        <v>485</v>
      </c>
      <c r="G111" s="307"/>
      <c r="H111" s="307" t="s">
        <v>519</v>
      </c>
      <c r="I111" s="307" t="s">
        <v>481</v>
      </c>
      <c r="J111" s="307">
        <v>50</v>
      </c>
      <c r="K111" s="321"/>
    </row>
    <row r="112" s="1" customFormat="1" ht="15" customHeight="1">
      <c r="B112" s="332"/>
      <c r="C112" s="307" t="s">
        <v>504</v>
      </c>
      <c r="D112" s="307"/>
      <c r="E112" s="307"/>
      <c r="F112" s="330" t="s">
        <v>485</v>
      </c>
      <c r="G112" s="307"/>
      <c r="H112" s="307" t="s">
        <v>519</v>
      </c>
      <c r="I112" s="307" t="s">
        <v>481</v>
      </c>
      <c r="J112" s="307">
        <v>50</v>
      </c>
      <c r="K112" s="321"/>
    </row>
    <row r="113" s="1" customFormat="1" ht="15" customHeight="1">
      <c r="B113" s="332"/>
      <c r="C113" s="307" t="s">
        <v>53</v>
      </c>
      <c r="D113" s="307"/>
      <c r="E113" s="307"/>
      <c r="F113" s="330" t="s">
        <v>479</v>
      </c>
      <c r="G113" s="307"/>
      <c r="H113" s="307" t="s">
        <v>520</v>
      </c>
      <c r="I113" s="307" t="s">
        <v>481</v>
      </c>
      <c r="J113" s="307">
        <v>20</v>
      </c>
      <c r="K113" s="321"/>
    </row>
    <row r="114" s="1" customFormat="1" ht="15" customHeight="1">
      <c r="B114" s="332"/>
      <c r="C114" s="307" t="s">
        <v>521</v>
      </c>
      <c r="D114" s="307"/>
      <c r="E114" s="307"/>
      <c r="F114" s="330" t="s">
        <v>479</v>
      </c>
      <c r="G114" s="307"/>
      <c r="H114" s="307" t="s">
        <v>522</v>
      </c>
      <c r="I114" s="307" t="s">
        <v>481</v>
      </c>
      <c r="J114" s="307">
        <v>120</v>
      </c>
      <c r="K114" s="321"/>
    </row>
    <row r="115" s="1" customFormat="1" ht="15" customHeight="1">
      <c r="B115" s="332"/>
      <c r="C115" s="307" t="s">
        <v>38</v>
      </c>
      <c r="D115" s="307"/>
      <c r="E115" s="307"/>
      <c r="F115" s="330" t="s">
        <v>479</v>
      </c>
      <c r="G115" s="307"/>
      <c r="H115" s="307" t="s">
        <v>523</v>
      </c>
      <c r="I115" s="307" t="s">
        <v>514</v>
      </c>
      <c r="J115" s="307"/>
      <c r="K115" s="321"/>
    </row>
    <row r="116" s="1" customFormat="1" ht="15" customHeight="1">
      <c r="B116" s="332"/>
      <c r="C116" s="307" t="s">
        <v>48</v>
      </c>
      <c r="D116" s="307"/>
      <c r="E116" s="307"/>
      <c r="F116" s="330" t="s">
        <v>479</v>
      </c>
      <c r="G116" s="307"/>
      <c r="H116" s="307" t="s">
        <v>524</v>
      </c>
      <c r="I116" s="307" t="s">
        <v>514</v>
      </c>
      <c r="J116" s="307"/>
      <c r="K116" s="321"/>
    </row>
    <row r="117" s="1" customFormat="1" ht="15" customHeight="1">
      <c r="B117" s="332"/>
      <c r="C117" s="307" t="s">
        <v>57</v>
      </c>
      <c r="D117" s="307"/>
      <c r="E117" s="307"/>
      <c r="F117" s="330" t="s">
        <v>479</v>
      </c>
      <c r="G117" s="307"/>
      <c r="H117" s="307" t="s">
        <v>525</v>
      </c>
      <c r="I117" s="307" t="s">
        <v>526</v>
      </c>
      <c r="J117" s="307"/>
      <c r="K117" s="321"/>
    </row>
    <row r="118" s="1" customFormat="1" ht="15" customHeight="1">
      <c r="B118" s="335"/>
      <c r="C118" s="341"/>
      <c r="D118" s="341"/>
      <c r="E118" s="341"/>
      <c r="F118" s="341"/>
      <c r="G118" s="341"/>
      <c r="H118" s="341"/>
      <c r="I118" s="341"/>
      <c r="J118" s="341"/>
      <c r="K118" s="337"/>
    </row>
    <row r="119" s="1" customFormat="1" ht="18.75" customHeight="1">
      <c r="B119" s="342"/>
      <c r="C119" s="343"/>
      <c r="D119" s="343"/>
      <c r="E119" s="343"/>
      <c r="F119" s="344"/>
      <c r="G119" s="343"/>
      <c r="H119" s="343"/>
      <c r="I119" s="343"/>
      <c r="J119" s="343"/>
      <c r="K119" s="342"/>
    </row>
    <row r="120" s="1" customFormat="1" ht="18.75" customHeight="1"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</row>
    <row r="121" s="1" customFormat="1" ht="7.5" customHeight="1">
      <c r="B121" s="345"/>
      <c r="C121" s="346"/>
      <c r="D121" s="346"/>
      <c r="E121" s="346"/>
      <c r="F121" s="346"/>
      <c r="G121" s="346"/>
      <c r="H121" s="346"/>
      <c r="I121" s="346"/>
      <c r="J121" s="346"/>
      <c r="K121" s="347"/>
    </row>
    <row r="122" s="1" customFormat="1" ht="45" customHeight="1">
      <c r="B122" s="348"/>
      <c r="C122" s="298" t="s">
        <v>527</v>
      </c>
      <c r="D122" s="298"/>
      <c r="E122" s="298"/>
      <c r="F122" s="298"/>
      <c r="G122" s="298"/>
      <c r="H122" s="298"/>
      <c r="I122" s="298"/>
      <c r="J122" s="298"/>
      <c r="K122" s="349"/>
    </row>
    <row r="123" s="1" customFormat="1" ht="17.25" customHeight="1">
      <c r="B123" s="350"/>
      <c r="C123" s="322" t="s">
        <v>473</v>
      </c>
      <c r="D123" s="322"/>
      <c r="E123" s="322"/>
      <c r="F123" s="322" t="s">
        <v>474</v>
      </c>
      <c r="G123" s="323"/>
      <c r="H123" s="322" t="s">
        <v>54</v>
      </c>
      <c r="I123" s="322" t="s">
        <v>57</v>
      </c>
      <c r="J123" s="322" t="s">
        <v>475</v>
      </c>
      <c r="K123" s="351"/>
    </row>
    <row r="124" s="1" customFormat="1" ht="17.25" customHeight="1">
      <c r="B124" s="350"/>
      <c r="C124" s="324" t="s">
        <v>476</v>
      </c>
      <c r="D124" s="324"/>
      <c r="E124" s="324"/>
      <c r="F124" s="325" t="s">
        <v>477</v>
      </c>
      <c r="G124" s="326"/>
      <c r="H124" s="324"/>
      <c r="I124" s="324"/>
      <c r="J124" s="324" t="s">
        <v>478</v>
      </c>
      <c r="K124" s="351"/>
    </row>
    <row r="125" s="1" customFormat="1" ht="5.25" customHeight="1">
      <c r="B125" s="352"/>
      <c r="C125" s="327"/>
      <c r="D125" s="327"/>
      <c r="E125" s="327"/>
      <c r="F125" s="327"/>
      <c r="G125" s="353"/>
      <c r="H125" s="327"/>
      <c r="I125" s="327"/>
      <c r="J125" s="327"/>
      <c r="K125" s="354"/>
    </row>
    <row r="126" s="1" customFormat="1" ht="15" customHeight="1">
      <c r="B126" s="352"/>
      <c r="C126" s="307" t="s">
        <v>482</v>
      </c>
      <c r="D126" s="329"/>
      <c r="E126" s="329"/>
      <c r="F126" s="330" t="s">
        <v>479</v>
      </c>
      <c r="G126" s="307"/>
      <c r="H126" s="307" t="s">
        <v>519</v>
      </c>
      <c r="I126" s="307" t="s">
        <v>481</v>
      </c>
      <c r="J126" s="307">
        <v>120</v>
      </c>
      <c r="K126" s="355"/>
    </row>
    <row r="127" s="1" customFormat="1" ht="15" customHeight="1">
      <c r="B127" s="352"/>
      <c r="C127" s="307" t="s">
        <v>528</v>
      </c>
      <c r="D127" s="307"/>
      <c r="E127" s="307"/>
      <c r="F127" s="330" t="s">
        <v>479</v>
      </c>
      <c r="G127" s="307"/>
      <c r="H127" s="307" t="s">
        <v>529</v>
      </c>
      <c r="I127" s="307" t="s">
        <v>481</v>
      </c>
      <c r="J127" s="307" t="s">
        <v>530</v>
      </c>
      <c r="K127" s="355"/>
    </row>
    <row r="128" s="1" customFormat="1" ht="15" customHeight="1">
      <c r="B128" s="352"/>
      <c r="C128" s="307" t="s">
        <v>427</v>
      </c>
      <c r="D128" s="307"/>
      <c r="E128" s="307"/>
      <c r="F128" s="330" t="s">
        <v>479</v>
      </c>
      <c r="G128" s="307"/>
      <c r="H128" s="307" t="s">
        <v>531</v>
      </c>
      <c r="I128" s="307" t="s">
        <v>481</v>
      </c>
      <c r="J128" s="307" t="s">
        <v>530</v>
      </c>
      <c r="K128" s="355"/>
    </row>
    <row r="129" s="1" customFormat="1" ht="15" customHeight="1">
      <c r="B129" s="352"/>
      <c r="C129" s="307" t="s">
        <v>490</v>
      </c>
      <c r="D129" s="307"/>
      <c r="E129" s="307"/>
      <c r="F129" s="330" t="s">
        <v>485</v>
      </c>
      <c r="G129" s="307"/>
      <c r="H129" s="307" t="s">
        <v>491</v>
      </c>
      <c r="I129" s="307" t="s">
        <v>481</v>
      </c>
      <c r="J129" s="307">
        <v>15</v>
      </c>
      <c r="K129" s="355"/>
    </row>
    <row r="130" s="1" customFormat="1" ht="15" customHeight="1">
      <c r="B130" s="352"/>
      <c r="C130" s="333" t="s">
        <v>492</v>
      </c>
      <c r="D130" s="333"/>
      <c r="E130" s="333"/>
      <c r="F130" s="334" t="s">
        <v>485</v>
      </c>
      <c r="G130" s="333"/>
      <c r="H130" s="333" t="s">
        <v>493</v>
      </c>
      <c r="I130" s="333" t="s">
        <v>481</v>
      </c>
      <c r="J130" s="333">
        <v>15</v>
      </c>
      <c r="K130" s="355"/>
    </row>
    <row r="131" s="1" customFormat="1" ht="15" customHeight="1">
      <c r="B131" s="352"/>
      <c r="C131" s="333" t="s">
        <v>494</v>
      </c>
      <c r="D131" s="333"/>
      <c r="E131" s="333"/>
      <c r="F131" s="334" t="s">
        <v>485</v>
      </c>
      <c r="G131" s="333"/>
      <c r="H131" s="333" t="s">
        <v>495</v>
      </c>
      <c r="I131" s="333" t="s">
        <v>481</v>
      </c>
      <c r="J131" s="333">
        <v>20</v>
      </c>
      <c r="K131" s="355"/>
    </row>
    <row r="132" s="1" customFormat="1" ht="15" customHeight="1">
      <c r="B132" s="352"/>
      <c r="C132" s="333" t="s">
        <v>496</v>
      </c>
      <c r="D132" s="333"/>
      <c r="E132" s="333"/>
      <c r="F132" s="334" t="s">
        <v>485</v>
      </c>
      <c r="G132" s="333"/>
      <c r="H132" s="333" t="s">
        <v>497</v>
      </c>
      <c r="I132" s="333" t="s">
        <v>481</v>
      </c>
      <c r="J132" s="333">
        <v>20</v>
      </c>
      <c r="K132" s="355"/>
    </row>
    <row r="133" s="1" customFormat="1" ht="15" customHeight="1">
      <c r="B133" s="352"/>
      <c r="C133" s="307" t="s">
        <v>484</v>
      </c>
      <c r="D133" s="307"/>
      <c r="E133" s="307"/>
      <c r="F133" s="330" t="s">
        <v>485</v>
      </c>
      <c r="G133" s="307"/>
      <c r="H133" s="307" t="s">
        <v>519</v>
      </c>
      <c r="I133" s="307" t="s">
        <v>481</v>
      </c>
      <c r="J133" s="307">
        <v>50</v>
      </c>
      <c r="K133" s="355"/>
    </row>
    <row r="134" s="1" customFormat="1" ht="15" customHeight="1">
      <c r="B134" s="352"/>
      <c r="C134" s="307" t="s">
        <v>498</v>
      </c>
      <c r="D134" s="307"/>
      <c r="E134" s="307"/>
      <c r="F134" s="330" t="s">
        <v>485</v>
      </c>
      <c r="G134" s="307"/>
      <c r="H134" s="307" t="s">
        <v>519</v>
      </c>
      <c r="I134" s="307" t="s">
        <v>481</v>
      </c>
      <c r="J134" s="307">
        <v>50</v>
      </c>
      <c r="K134" s="355"/>
    </row>
    <row r="135" s="1" customFormat="1" ht="15" customHeight="1">
      <c r="B135" s="352"/>
      <c r="C135" s="307" t="s">
        <v>504</v>
      </c>
      <c r="D135" s="307"/>
      <c r="E135" s="307"/>
      <c r="F135" s="330" t="s">
        <v>485</v>
      </c>
      <c r="G135" s="307"/>
      <c r="H135" s="307" t="s">
        <v>519</v>
      </c>
      <c r="I135" s="307" t="s">
        <v>481</v>
      </c>
      <c r="J135" s="307">
        <v>50</v>
      </c>
      <c r="K135" s="355"/>
    </row>
    <row r="136" s="1" customFormat="1" ht="15" customHeight="1">
      <c r="B136" s="352"/>
      <c r="C136" s="307" t="s">
        <v>506</v>
      </c>
      <c r="D136" s="307"/>
      <c r="E136" s="307"/>
      <c r="F136" s="330" t="s">
        <v>485</v>
      </c>
      <c r="G136" s="307"/>
      <c r="H136" s="307" t="s">
        <v>519</v>
      </c>
      <c r="I136" s="307" t="s">
        <v>481</v>
      </c>
      <c r="J136" s="307">
        <v>50</v>
      </c>
      <c r="K136" s="355"/>
    </row>
    <row r="137" s="1" customFormat="1" ht="15" customHeight="1">
      <c r="B137" s="352"/>
      <c r="C137" s="307" t="s">
        <v>507</v>
      </c>
      <c r="D137" s="307"/>
      <c r="E137" s="307"/>
      <c r="F137" s="330" t="s">
        <v>485</v>
      </c>
      <c r="G137" s="307"/>
      <c r="H137" s="307" t="s">
        <v>532</v>
      </c>
      <c r="I137" s="307" t="s">
        <v>481</v>
      </c>
      <c r="J137" s="307">
        <v>255</v>
      </c>
      <c r="K137" s="355"/>
    </row>
    <row r="138" s="1" customFormat="1" ht="15" customHeight="1">
      <c r="B138" s="352"/>
      <c r="C138" s="307" t="s">
        <v>509</v>
      </c>
      <c r="D138" s="307"/>
      <c r="E138" s="307"/>
      <c r="F138" s="330" t="s">
        <v>479</v>
      </c>
      <c r="G138" s="307"/>
      <c r="H138" s="307" t="s">
        <v>533</v>
      </c>
      <c r="I138" s="307" t="s">
        <v>511</v>
      </c>
      <c r="J138" s="307"/>
      <c r="K138" s="355"/>
    </row>
    <row r="139" s="1" customFormat="1" ht="15" customHeight="1">
      <c r="B139" s="352"/>
      <c r="C139" s="307" t="s">
        <v>512</v>
      </c>
      <c r="D139" s="307"/>
      <c r="E139" s="307"/>
      <c r="F139" s="330" t="s">
        <v>479</v>
      </c>
      <c r="G139" s="307"/>
      <c r="H139" s="307" t="s">
        <v>534</v>
      </c>
      <c r="I139" s="307" t="s">
        <v>514</v>
      </c>
      <c r="J139" s="307"/>
      <c r="K139" s="355"/>
    </row>
    <row r="140" s="1" customFormat="1" ht="15" customHeight="1">
      <c r="B140" s="352"/>
      <c r="C140" s="307" t="s">
        <v>515</v>
      </c>
      <c r="D140" s="307"/>
      <c r="E140" s="307"/>
      <c r="F140" s="330" t="s">
        <v>479</v>
      </c>
      <c r="G140" s="307"/>
      <c r="H140" s="307" t="s">
        <v>515</v>
      </c>
      <c r="I140" s="307" t="s">
        <v>514</v>
      </c>
      <c r="J140" s="307"/>
      <c r="K140" s="355"/>
    </row>
    <row r="141" s="1" customFormat="1" ht="15" customHeight="1">
      <c r="B141" s="352"/>
      <c r="C141" s="307" t="s">
        <v>38</v>
      </c>
      <c r="D141" s="307"/>
      <c r="E141" s="307"/>
      <c r="F141" s="330" t="s">
        <v>479</v>
      </c>
      <c r="G141" s="307"/>
      <c r="H141" s="307" t="s">
        <v>535</v>
      </c>
      <c r="I141" s="307" t="s">
        <v>514</v>
      </c>
      <c r="J141" s="307"/>
      <c r="K141" s="355"/>
    </row>
    <row r="142" s="1" customFormat="1" ht="15" customHeight="1">
      <c r="B142" s="352"/>
      <c r="C142" s="307" t="s">
        <v>536</v>
      </c>
      <c r="D142" s="307"/>
      <c r="E142" s="307"/>
      <c r="F142" s="330" t="s">
        <v>479</v>
      </c>
      <c r="G142" s="307"/>
      <c r="H142" s="307" t="s">
        <v>537</v>
      </c>
      <c r="I142" s="307" t="s">
        <v>514</v>
      </c>
      <c r="J142" s="307"/>
      <c r="K142" s="355"/>
    </row>
    <row r="143" s="1" customFormat="1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s="1" customFormat="1" ht="18.75" customHeight="1">
      <c r="B144" s="343"/>
      <c r="C144" s="343"/>
      <c r="D144" s="343"/>
      <c r="E144" s="343"/>
      <c r="F144" s="344"/>
      <c r="G144" s="343"/>
      <c r="H144" s="343"/>
      <c r="I144" s="343"/>
      <c r="J144" s="343"/>
      <c r="K144" s="343"/>
    </row>
    <row r="145" s="1" customFormat="1" ht="18.75" customHeight="1">
      <c r="B145" s="315"/>
      <c r="C145" s="315"/>
      <c r="D145" s="315"/>
      <c r="E145" s="315"/>
      <c r="F145" s="315"/>
      <c r="G145" s="315"/>
      <c r="H145" s="315"/>
      <c r="I145" s="315"/>
      <c r="J145" s="315"/>
      <c r="K145" s="315"/>
    </row>
    <row r="146" s="1" customFormat="1" ht="7.5" customHeight="1">
      <c r="B146" s="316"/>
      <c r="C146" s="317"/>
      <c r="D146" s="317"/>
      <c r="E146" s="317"/>
      <c r="F146" s="317"/>
      <c r="G146" s="317"/>
      <c r="H146" s="317"/>
      <c r="I146" s="317"/>
      <c r="J146" s="317"/>
      <c r="K146" s="318"/>
    </row>
    <row r="147" s="1" customFormat="1" ht="45" customHeight="1">
      <c r="B147" s="319"/>
      <c r="C147" s="320" t="s">
        <v>538</v>
      </c>
      <c r="D147" s="320"/>
      <c r="E147" s="320"/>
      <c r="F147" s="320"/>
      <c r="G147" s="320"/>
      <c r="H147" s="320"/>
      <c r="I147" s="320"/>
      <c r="J147" s="320"/>
      <c r="K147" s="321"/>
    </row>
    <row r="148" s="1" customFormat="1" ht="17.25" customHeight="1">
      <c r="B148" s="319"/>
      <c r="C148" s="322" t="s">
        <v>473</v>
      </c>
      <c r="D148" s="322"/>
      <c r="E148" s="322"/>
      <c r="F148" s="322" t="s">
        <v>474</v>
      </c>
      <c r="G148" s="323"/>
      <c r="H148" s="322" t="s">
        <v>54</v>
      </c>
      <c r="I148" s="322" t="s">
        <v>57</v>
      </c>
      <c r="J148" s="322" t="s">
        <v>475</v>
      </c>
      <c r="K148" s="321"/>
    </row>
    <row r="149" s="1" customFormat="1" ht="17.25" customHeight="1">
      <c r="B149" s="319"/>
      <c r="C149" s="324" t="s">
        <v>476</v>
      </c>
      <c r="D149" s="324"/>
      <c r="E149" s="324"/>
      <c r="F149" s="325" t="s">
        <v>477</v>
      </c>
      <c r="G149" s="326"/>
      <c r="H149" s="324"/>
      <c r="I149" s="324"/>
      <c r="J149" s="324" t="s">
        <v>478</v>
      </c>
      <c r="K149" s="321"/>
    </row>
    <row r="150" s="1" customFormat="1" ht="5.25" customHeight="1">
      <c r="B150" s="332"/>
      <c r="C150" s="327"/>
      <c r="D150" s="327"/>
      <c r="E150" s="327"/>
      <c r="F150" s="327"/>
      <c r="G150" s="328"/>
      <c r="H150" s="327"/>
      <c r="I150" s="327"/>
      <c r="J150" s="327"/>
      <c r="K150" s="355"/>
    </row>
    <row r="151" s="1" customFormat="1" ht="15" customHeight="1">
      <c r="B151" s="332"/>
      <c r="C151" s="359" t="s">
        <v>482</v>
      </c>
      <c r="D151" s="307"/>
      <c r="E151" s="307"/>
      <c r="F151" s="360" t="s">
        <v>479</v>
      </c>
      <c r="G151" s="307"/>
      <c r="H151" s="359" t="s">
        <v>519</v>
      </c>
      <c r="I151" s="359" t="s">
        <v>481</v>
      </c>
      <c r="J151" s="359">
        <v>120</v>
      </c>
      <c r="K151" s="355"/>
    </row>
    <row r="152" s="1" customFormat="1" ht="15" customHeight="1">
      <c r="B152" s="332"/>
      <c r="C152" s="359" t="s">
        <v>528</v>
      </c>
      <c r="D152" s="307"/>
      <c r="E152" s="307"/>
      <c r="F152" s="360" t="s">
        <v>479</v>
      </c>
      <c r="G152" s="307"/>
      <c r="H152" s="359" t="s">
        <v>539</v>
      </c>
      <c r="I152" s="359" t="s">
        <v>481</v>
      </c>
      <c r="J152" s="359" t="s">
        <v>530</v>
      </c>
      <c r="K152" s="355"/>
    </row>
    <row r="153" s="1" customFormat="1" ht="15" customHeight="1">
      <c r="B153" s="332"/>
      <c r="C153" s="359" t="s">
        <v>427</v>
      </c>
      <c r="D153" s="307"/>
      <c r="E153" s="307"/>
      <c r="F153" s="360" t="s">
        <v>479</v>
      </c>
      <c r="G153" s="307"/>
      <c r="H153" s="359" t="s">
        <v>540</v>
      </c>
      <c r="I153" s="359" t="s">
        <v>481</v>
      </c>
      <c r="J153" s="359" t="s">
        <v>530</v>
      </c>
      <c r="K153" s="355"/>
    </row>
    <row r="154" s="1" customFormat="1" ht="15" customHeight="1">
      <c r="B154" s="332"/>
      <c r="C154" s="359" t="s">
        <v>484</v>
      </c>
      <c r="D154" s="307"/>
      <c r="E154" s="307"/>
      <c r="F154" s="360" t="s">
        <v>485</v>
      </c>
      <c r="G154" s="307"/>
      <c r="H154" s="359" t="s">
        <v>519</v>
      </c>
      <c r="I154" s="359" t="s">
        <v>481</v>
      </c>
      <c r="J154" s="359">
        <v>50</v>
      </c>
      <c r="K154" s="355"/>
    </row>
    <row r="155" s="1" customFormat="1" ht="15" customHeight="1">
      <c r="B155" s="332"/>
      <c r="C155" s="359" t="s">
        <v>487</v>
      </c>
      <c r="D155" s="307"/>
      <c r="E155" s="307"/>
      <c r="F155" s="360" t="s">
        <v>479</v>
      </c>
      <c r="G155" s="307"/>
      <c r="H155" s="359" t="s">
        <v>519</v>
      </c>
      <c r="I155" s="359" t="s">
        <v>489</v>
      </c>
      <c r="J155" s="359"/>
      <c r="K155" s="355"/>
    </row>
    <row r="156" s="1" customFormat="1" ht="15" customHeight="1">
      <c r="B156" s="332"/>
      <c r="C156" s="359" t="s">
        <v>498</v>
      </c>
      <c r="D156" s="307"/>
      <c r="E156" s="307"/>
      <c r="F156" s="360" t="s">
        <v>485</v>
      </c>
      <c r="G156" s="307"/>
      <c r="H156" s="359" t="s">
        <v>519</v>
      </c>
      <c r="I156" s="359" t="s">
        <v>481</v>
      </c>
      <c r="J156" s="359">
        <v>50</v>
      </c>
      <c r="K156" s="355"/>
    </row>
    <row r="157" s="1" customFormat="1" ht="15" customHeight="1">
      <c r="B157" s="332"/>
      <c r="C157" s="359" t="s">
        <v>506</v>
      </c>
      <c r="D157" s="307"/>
      <c r="E157" s="307"/>
      <c r="F157" s="360" t="s">
        <v>485</v>
      </c>
      <c r="G157" s="307"/>
      <c r="H157" s="359" t="s">
        <v>519</v>
      </c>
      <c r="I157" s="359" t="s">
        <v>481</v>
      </c>
      <c r="J157" s="359">
        <v>50</v>
      </c>
      <c r="K157" s="355"/>
    </row>
    <row r="158" s="1" customFormat="1" ht="15" customHeight="1">
      <c r="B158" s="332"/>
      <c r="C158" s="359" t="s">
        <v>504</v>
      </c>
      <c r="D158" s="307"/>
      <c r="E158" s="307"/>
      <c r="F158" s="360" t="s">
        <v>485</v>
      </c>
      <c r="G158" s="307"/>
      <c r="H158" s="359" t="s">
        <v>519</v>
      </c>
      <c r="I158" s="359" t="s">
        <v>481</v>
      </c>
      <c r="J158" s="359">
        <v>50</v>
      </c>
      <c r="K158" s="355"/>
    </row>
    <row r="159" s="1" customFormat="1" ht="15" customHeight="1">
      <c r="B159" s="332"/>
      <c r="C159" s="359" t="s">
        <v>93</v>
      </c>
      <c r="D159" s="307"/>
      <c r="E159" s="307"/>
      <c r="F159" s="360" t="s">
        <v>479</v>
      </c>
      <c r="G159" s="307"/>
      <c r="H159" s="359" t="s">
        <v>541</v>
      </c>
      <c r="I159" s="359" t="s">
        <v>481</v>
      </c>
      <c r="J159" s="359" t="s">
        <v>542</v>
      </c>
      <c r="K159" s="355"/>
    </row>
    <row r="160" s="1" customFormat="1" ht="15" customHeight="1">
      <c r="B160" s="332"/>
      <c r="C160" s="359" t="s">
        <v>543</v>
      </c>
      <c r="D160" s="307"/>
      <c r="E160" s="307"/>
      <c r="F160" s="360" t="s">
        <v>479</v>
      </c>
      <c r="G160" s="307"/>
      <c r="H160" s="359" t="s">
        <v>544</v>
      </c>
      <c r="I160" s="359" t="s">
        <v>514</v>
      </c>
      <c r="J160" s="359"/>
      <c r="K160" s="355"/>
    </row>
    <row r="161" s="1" customFormat="1" ht="15" customHeight="1">
      <c r="B161" s="361"/>
      <c r="C161" s="341"/>
      <c r="D161" s="341"/>
      <c r="E161" s="341"/>
      <c r="F161" s="341"/>
      <c r="G161" s="341"/>
      <c r="H161" s="341"/>
      <c r="I161" s="341"/>
      <c r="J161" s="341"/>
      <c r="K161" s="362"/>
    </row>
    <row r="162" s="1" customFormat="1" ht="18.75" customHeight="1">
      <c r="B162" s="343"/>
      <c r="C162" s="353"/>
      <c r="D162" s="353"/>
      <c r="E162" s="353"/>
      <c r="F162" s="363"/>
      <c r="G162" s="353"/>
      <c r="H162" s="353"/>
      <c r="I162" s="353"/>
      <c r="J162" s="353"/>
      <c r="K162" s="343"/>
    </row>
    <row r="163" s="1" customFormat="1" ht="18.75" customHeight="1">
      <c r="B163" s="315"/>
      <c r="C163" s="315"/>
      <c r="D163" s="315"/>
      <c r="E163" s="315"/>
      <c r="F163" s="315"/>
      <c r="G163" s="315"/>
      <c r="H163" s="315"/>
      <c r="I163" s="315"/>
      <c r="J163" s="315"/>
      <c r="K163" s="315"/>
    </row>
    <row r="164" s="1" customFormat="1" ht="7.5" customHeight="1">
      <c r="B164" s="294"/>
      <c r="C164" s="295"/>
      <c r="D164" s="295"/>
      <c r="E164" s="295"/>
      <c r="F164" s="295"/>
      <c r="G164" s="295"/>
      <c r="H164" s="295"/>
      <c r="I164" s="295"/>
      <c r="J164" s="295"/>
      <c r="K164" s="296"/>
    </row>
    <row r="165" s="1" customFormat="1" ht="45" customHeight="1">
      <c r="B165" s="297"/>
      <c r="C165" s="298" t="s">
        <v>545</v>
      </c>
      <c r="D165" s="298"/>
      <c r="E165" s="298"/>
      <c r="F165" s="298"/>
      <c r="G165" s="298"/>
      <c r="H165" s="298"/>
      <c r="I165" s="298"/>
      <c r="J165" s="298"/>
      <c r="K165" s="299"/>
    </row>
    <row r="166" s="1" customFormat="1" ht="17.25" customHeight="1">
      <c r="B166" s="297"/>
      <c r="C166" s="322" t="s">
        <v>473</v>
      </c>
      <c r="D166" s="322"/>
      <c r="E166" s="322"/>
      <c r="F166" s="322" t="s">
        <v>474</v>
      </c>
      <c r="G166" s="364"/>
      <c r="H166" s="365" t="s">
        <v>54</v>
      </c>
      <c r="I166" s="365" t="s">
        <v>57</v>
      </c>
      <c r="J166" s="322" t="s">
        <v>475</v>
      </c>
      <c r="K166" s="299"/>
    </row>
    <row r="167" s="1" customFormat="1" ht="17.25" customHeight="1">
      <c r="B167" s="300"/>
      <c r="C167" s="324" t="s">
        <v>476</v>
      </c>
      <c r="D167" s="324"/>
      <c r="E167" s="324"/>
      <c r="F167" s="325" t="s">
        <v>477</v>
      </c>
      <c r="G167" s="366"/>
      <c r="H167" s="367"/>
      <c r="I167" s="367"/>
      <c r="J167" s="324" t="s">
        <v>478</v>
      </c>
      <c r="K167" s="302"/>
    </row>
    <row r="168" s="1" customFormat="1" ht="5.25" customHeight="1">
      <c r="B168" s="332"/>
      <c r="C168" s="327"/>
      <c r="D168" s="327"/>
      <c r="E168" s="327"/>
      <c r="F168" s="327"/>
      <c r="G168" s="328"/>
      <c r="H168" s="327"/>
      <c r="I168" s="327"/>
      <c r="J168" s="327"/>
      <c r="K168" s="355"/>
    </row>
    <row r="169" s="1" customFormat="1" ht="15" customHeight="1">
      <c r="B169" s="332"/>
      <c r="C169" s="307" t="s">
        <v>482</v>
      </c>
      <c r="D169" s="307"/>
      <c r="E169" s="307"/>
      <c r="F169" s="330" t="s">
        <v>479</v>
      </c>
      <c r="G169" s="307"/>
      <c r="H169" s="307" t="s">
        <v>519</v>
      </c>
      <c r="I169" s="307" t="s">
        <v>481</v>
      </c>
      <c r="J169" s="307">
        <v>120</v>
      </c>
      <c r="K169" s="355"/>
    </row>
    <row r="170" s="1" customFormat="1" ht="15" customHeight="1">
      <c r="B170" s="332"/>
      <c r="C170" s="307" t="s">
        <v>528</v>
      </c>
      <c r="D170" s="307"/>
      <c r="E170" s="307"/>
      <c r="F170" s="330" t="s">
        <v>479</v>
      </c>
      <c r="G170" s="307"/>
      <c r="H170" s="307" t="s">
        <v>529</v>
      </c>
      <c r="I170" s="307" t="s">
        <v>481</v>
      </c>
      <c r="J170" s="307" t="s">
        <v>530</v>
      </c>
      <c r="K170" s="355"/>
    </row>
    <row r="171" s="1" customFormat="1" ht="15" customHeight="1">
      <c r="B171" s="332"/>
      <c r="C171" s="307" t="s">
        <v>427</v>
      </c>
      <c r="D171" s="307"/>
      <c r="E171" s="307"/>
      <c r="F171" s="330" t="s">
        <v>479</v>
      </c>
      <c r="G171" s="307"/>
      <c r="H171" s="307" t="s">
        <v>546</v>
      </c>
      <c r="I171" s="307" t="s">
        <v>481</v>
      </c>
      <c r="J171" s="307" t="s">
        <v>530</v>
      </c>
      <c r="K171" s="355"/>
    </row>
    <row r="172" s="1" customFormat="1" ht="15" customHeight="1">
      <c r="B172" s="332"/>
      <c r="C172" s="307" t="s">
        <v>484</v>
      </c>
      <c r="D172" s="307"/>
      <c r="E172" s="307"/>
      <c r="F172" s="330" t="s">
        <v>485</v>
      </c>
      <c r="G172" s="307"/>
      <c r="H172" s="307" t="s">
        <v>546</v>
      </c>
      <c r="I172" s="307" t="s">
        <v>481</v>
      </c>
      <c r="J172" s="307">
        <v>50</v>
      </c>
      <c r="K172" s="355"/>
    </row>
    <row r="173" s="1" customFormat="1" ht="15" customHeight="1">
      <c r="B173" s="332"/>
      <c r="C173" s="307" t="s">
        <v>487</v>
      </c>
      <c r="D173" s="307"/>
      <c r="E173" s="307"/>
      <c r="F173" s="330" t="s">
        <v>479</v>
      </c>
      <c r="G173" s="307"/>
      <c r="H173" s="307" t="s">
        <v>546</v>
      </c>
      <c r="I173" s="307" t="s">
        <v>489</v>
      </c>
      <c r="J173" s="307"/>
      <c r="K173" s="355"/>
    </row>
    <row r="174" s="1" customFormat="1" ht="15" customHeight="1">
      <c r="B174" s="332"/>
      <c r="C174" s="307" t="s">
        <v>498</v>
      </c>
      <c r="D174" s="307"/>
      <c r="E174" s="307"/>
      <c r="F174" s="330" t="s">
        <v>485</v>
      </c>
      <c r="G174" s="307"/>
      <c r="H174" s="307" t="s">
        <v>546</v>
      </c>
      <c r="I174" s="307" t="s">
        <v>481</v>
      </c>
      <c r="J174" s="307">
        <v>50</v>
      </c>
      <c r="K174" s="355"/>
    </row>
    <row r="175" s="1" customFormat="1" ht="15" customHeight="1">
      <c r="B175" s="332"/>
      <c r="C175" s="307" t="s">
        <v>506</v>
      </c>
      <c r="D175" s="307"/>
      <c r="E175" s="307"/>
      <c r="F175" s="330" t="s">
        <v>485</v>
      </c>
      <c r="G175" s="307"/>
      <c r="H175" s="307" t="s">
        <v>546</v>
      </c>
      <c r="I175" s="307" t="s">
        <v>481</v>
      </c>
      <c r="J175" s="307">
        <v>50</v>
      </c>
      <c r="K175" s="355"/>
    </row>
    <row r="176" s="1" customFormat="1" ht="15" customHeight="1">
      <c r="B176" s="332"/>
      <c r="C176" s="307" t="s">
        <v>504</v>
      </c>
      <c r="D176" s="307"/>
      <c r="E176" s="307"/>
      <c r="F176" s="330" t="s">
        <v>485</v>
      </c>
      <c r="G176" s="307"/>
      <c r="H176" s="307" t="s">
        <v>546</v>
      </c>
      <c r="I176" s="307" t="s">
        <v>481</v>
      </c>
      <c r="J176" s="307">
        <v>50</v>
      </c>
      <c r="K176" s="355"/>
    </row>
    <row r="177" s="1" customFormat="1" ht="15" customHeight="1">
      <c r="B177" s="332"/>
      <c r="C177" s="307" t="s">
        <v>110</v>
      </c>
      <c r="D177" s="307"/>
      <c r="E177" s="307"/>
      <c r="F177" s="330" t="s">
        <v>479</v>
      </c>
      <c r="G177" s="307"/>
      <c r="H177" s="307" t="s">
        <v>547</v>
      </c>
      <c r="I177" s="307" t="s">
        <v>548</v>
      </c>
      <c r="J177" s="307"/>
      <c r="K177" s="355"/>
    </row>
    <row r="178" s="1" customFormat="1" ht="15" customHeight="1">
      <c r="B178" s="332"/>
      <c r="C178" s="307" t="s">
        <v>57</v>
      </c>
      <c r="D178" s="307"/>
      <c r="E178" s="307"/>
      <c r="F178" s="330" t="s">
        <v>479</v>
      </c>
      <c r="G178" s="307"/>
      <c r="H178" s="307" t="s">
        <v>549</v>
      </c>
      <c r="I178" s="307" t="s">
        <v>550</v>
      </c>
      <c r="J178" s="307">
        <v>1</v>
      </c>
      <c r="K178" s="355"/>
    </row>
    <row r="179" s="1" customFormat="1" ht="15" customHeight="1">
      <c r="B179" s="332"/>
      <c r="C179" s="307" t="s">
        <v>53</v>
      </c>
      <c r="D179" s="307"/>
      <c r="E179" s="307"/>
      <c r="F179" s="330" t="s">
        <v>479</v>
      </c>
      <c r="G179" s="307"/>
      <c r="H179" s="307" t="s">
        <v>551</v>
      </c>
      <c r="I179" s="307" t="s">
        <v>481</v>
      </c>
      <c r="J179" s="307">
        <v>20</v>
      </c>
      <c r="K179" s="355"/>
    </row>
    <row r="180" s="1" customFormat="1" ht="15" customHeight="1">
      <c r="B180" s="332"/>
      <c r="C180" s="307" t="s">
        <v>54</v>
      </c>
      <c r="D180" s="307"/>
      <c r="E180" s="307"/>
      <c r="F180" s="330" t="s">
        <v>479</v>
      </c>
      <c r="G180" s="307"/>
      <c r="H180" s="307" t="s">
        <v>552</v>
      </c>
      <c r="I180" s="307" t="s">
        <v>481</v>
      </c>
      <c r="J180" s="307">
        <v>255</v>
      </c>
      <c r="K180" s="355"/>
    </row>
    <row r="181" s="1" customFormat="1" ht="15" customHeight="1">
      <c r="B181" s="332"/>
      <c r="C181" s="307" t="s">
        <v>111</v>
      </c>
      <c r="D181" s="307"/>
      <c r="E181" s="307"/>
      <c r="F181" s="330" t="s">
        <v>479</v>
      </c>
      <c r="G181" s="307"/>
      <c r="H181" s="307" t="s">
        <v>443</v>
      </c>
      <c r="I181" s="307" t="s">
        <v>481</v>
      </c>
      <c r="J181" s="307">
        <v>10</v>
      </c>
      <c r="K181" s="355"/>
    </row>
    <row r="182" s="1" customFormat="1" ht="15" customHeight="1">
      <c r="B182" s="332"/>
      <c r="C182" s="307" t="s">
        <v>112</v>
      </c>
      <c r="D182" s="307"/>
      <c r="E182" s="307"/>
      <c r="F182" s="330" t="s">
        <v>479</v>
      </c>
      <c r="G182" s="307"/>
      <c r="H182" s="307" t="s">
        <v>553</v>
      </c>
      <c r="I182" s="307" t="s">
        <v>514</v>
      </c>
      <c r="J182" s="307"/>
      <c r="K182" s="355"/>
    </row>
    <row r="183" s="1" customFormat="1" ht="15" customHeight="1">
      <c r="B183" s="332"/>
      <c r="C183" s="307" t="s">
        <v>554</v>
      </c>
      <c r="D183" s="307"/>
      <c r="E183" s="307"/>
      <c r="F183" s="330" t="s">
        <v>479</v>
      </c>
      <c r="G183" s="307"/>
      <c r="H183" s="307" t="s">
        <v>555</v>
      </c>
      <c r="I183" s="307" t="s">
        <v>514</v>
      </c>
      <c r="J183" s="307"/>
      <c r="K183" s="355"/>
    </row>
    <row r="184" s="1" customFormat="1" ht="15" customHeight="1">
      <c r="B184" s="332"/>
      <c r="C184" s="307" t="s">
        <v>543</v>
      </c>
      <c r="D184" s="307"/>
      <c r="E184" s="307"/>
      <c r="F184" s="330" t="s">
        <v>479</v>
      </c>
      <c r="G184" s="307"/>
      <c r="H184" s="307" t="s">
        <v>556</v>
      </c>
      <c r="I184" s="307" t="s">
        <v>514</v>
      </c>
      <c r="J184" s="307"/>
      <c r="K184" s="355"/>
    </row>
    <row r="185" s="1" customFormat="1" ht="15" customHeight="1">
      <c r="B185" s="332"/>
      <c r="C185" s="307" t="s">
        <v>114</v>
      </c>
      <c r="D185" s="307"/>
      <c r="E185" s="307"/>
      <c r="F185" s="330" t="s">
        <v>485</v>
      </c>
      <c r="G185" s="307"/>
      <c r="H185" s="307" t="s">
        <v>557</v>
      </c>
      <c r="I185" s="307" t="s">
        <v>481</v>
      </c>
      <c r="J185" s="307">
        <v>50</v>
      </c>
      <c r="K185" s="355"/>
    </row>
    <row r="186" s="1" customFormat="1" ht="15" customHeight="1">
      <c r="B186" s="332"/>
      <c r="C186" s="307" t="s">
        <v>558</v>
      </c>
      <c r="D186" s="307"/>
      <c r="E186" s="307"/>
      <c r="F186" s="330" t="s">
        <v>485</v>
      </c>
      <c r="G186" s="307"/>
      <c r="H186" s="307" t="s">
        <v>559</v>
      </c>
      <c r="I186" s="307" t="s">
        <v>560</v>
      </c>
      <c r="J186" s="307"/>
      <c r="K186" s="355"/>
    </row>
    <row r="187" s="1" customFormat="1" ht="15" customHeight="1">
      <c r="B187" s="332"/>
      <c r="C187" s="307" t="s">
        <v>561</v>
      </c>
      <c r="D187" s="307"/>
      <c r="E187" s="307"/>
      <c r="F187" s="330" t="s">
        <v>485</v>
      </c>
      <c r="G187" s="307"/>
      <c r="H187" s="307" t="s">
        <v>562</v>
      </c>
      <c r="I187" s="307" t="s">
        <v>560</v>
      </c>
      <c r="J187" s="307"/>
      <c r="K187" s="355"/>
    </row>
    <row r="188" s="1" customFormat="1" ht="15" customHeight="1">
      <c r="B188" s="332"/>
      <c r="C188" s="307" t="s">
        <v>563</v>
      </c>
      <c r="D188" s="307"/>
      <c r="E188" s="307"/>
      <c r="F188" s="330" t="s">
        <v>485</v>
      </c>
      <c r="G188" s="307"/>
      <c r="H188" s="307" t="s">
        <v>564</v>
      </c>
      <c r="I188" s="307" t="s">
        <v>560</v>
      </c>
      <c r="J188" s="307"/>
      <c r="K188" s="355"/>
    </row>
    <row r="189" s="1" customFormat="1" ht="15" customHeight="1">
      <c r="B189" s="332"/>
      <c r="C189" s="368" t="s">
        <v>565</v>
      </c>
      <c r="D189" s="307"/>
      <c r="E189" s="307"/>
      <c r="F189" s="330" t="s">
        <v>485</v>
      </c>
      <c r="G189" s="307"/>
      <c r="H189" s="307" t="s">
        <v>566</v>
      </c>
      <c r="I189" s="307" t="s">
        <v>567</v>
      </c>
      <c r="J189" s="369" t="s">
        <v>568</v>
      </c>
      <c r="K189" s="355"/>
    </row>
    <row r="190" s="1" customFormat="1" ht="15" customHeight="1">
      <c r="B190" s="332"/>
      <c r="C190" s="368" t="s">
        <v>42</v>
      </c>
      <c r="D190" s="307"/>
      <c r="E190" s="307"/>
      <c r="F190" s="330" t="s">
        <v>479</v>
      </c>
      <c r="G190" s="307"/>
      <c r="H190" s="304" t="s">
        <v>569</v>
      </c>
      <c r="I190" s="307" t="s">
        <v>570</v>
      </c>
      <c r="J190" s="307"/>
      <c r="K190" s="355"/>
    </row>
    <row r="191" s="1" customFormat="1" ht="15" customHeight="1">
      <c r="B191" s="332"/>
      <c r="C191" s="368" t="s">
        <v>571</v>
      </c>
      <c r="D191" s="307"/>
      <c r="E191" s="307"/>
      <c r="F191" s="330" t="s">
        <v>479</v>
      </c>
      <c r="G191" s="307"/>
      <c r="H191" s="307" t="s">
        <v>572</v>
      </c>
      <c r="I191" s="307" t="s">
        <v>514</v>
      </c>
      <c r="J191" s="307"/>
      <c r="K191" s="355"/>
    </row>
    <row r="192" s="1" customFormat="1" ht="15" customHeight="1">
      <c r="B192" s="332"/>
      <c r="C192" s="368" t="s">
        <v>573</v>
      </c>
      <c r="D192" s="307"/>
      <c r="E192" s="307"/>
      <c r="F192" s="330" t="s">
        <v>479</v>
      </c>
      <c r="G192" s="307"/>
      <c r="H192" s="307" t="s">
        <v>574</v>
      </c>
      <c r="I192" s="307" t="s">
        <v>514</v>
      </c>
      <c r="J192" s="307"/>
      <c r="K192" s="355"/>
    </row>
    <row r="193" s="1" customFormat="1" ht="15" customHeight="1">
      <c r="B193" s="332"/>
      <c r="C193" s="368" t="s">
        <v>575</v>
      </c>
      <c r="D193" s="307"/>
      <c r="E193" s="307"/>
      <c r="F193" s="330" t="s">
        <v>485</v>
      </c>
      <c r="G193" s="307"/>
      <c r="H193" s="307" t="s">
        <v>576</v>
      </c>
      <c r="I193" s="307" t="s">
        <v>514</v>
      </c>
      <c r="J193" s="307"/>
      <c r="K193" s="355"/>
    </row>
    <row r="194" s="1" customFormat="1" ht="15" customHeight="1">
      <c r="B194" s="361"/>
      <c r="C194" s="370"/>
      <c r="D194" s="341"/>
      <c r="E194" s="341"/>
      <c r="F194" s="341"/>
      <c r="G194" s="341"/>
      <c r="H194" s="341"/>
      <c r="I194" s="341"/>
      <c r="J194" s="341"/>
      <c r="K194" s="362"/>
    </row>
    <row r="195" s="1" customFormat="1" ht="18.75" customHeight="1">
      <c r="B195" s="343"/>
      <c r="C195" s="353"/>
      <c r="D195" s="353"/>
      <c r="E195" s="353"/>
      <c r="F195" s="363"/>
      <c r="G195" s="353"/>
      <c r="H195" s="353"/>
      <c r="I195" s="353"/>
      <c r="J195" s="353"/>
      <c r="K195" s="343"/>
    </row>
    <row r="196" s="1" customFormat="1" ht="18.75" customHeight="1">
      <c r="B196" s="343"/>
      <c r="C196" s="353"/>
      <c r="D196" s="353"/>
      <c r="E196" s="353"/>
      <c r="F196" s="363"/>
      <c r="G196" s="353"/>
      <c r="H196" s="353"/>
      <c r="I196" s="353"/>
      <c r="J196" s="353"/>
      <c r="K196" s="343"/>
    </row>
    <row r="197" s="1" customFormat="1" ht="18.75" customHeight="1">
      <c r="B197" s="315"/>
      <c r="C197" s="315"/>
      <c r="D197" s="315"/>
      <c r="E197" s="315"/>
      <c r="F197" s="315"/>
      <c r="G197" s="315"/>
      <c r="H197" s="315"/>
      <c r="I197" s="315"/>
      <c r="J197" s="315"/>
      <c r="K197" s="315"/>
    </row>
    <row r="198" s="1" customFormat="1" ht="13.5">
      <c r="B198" s="294"/>
      <c r="C198" s="295"/>
      <c r="D198" s="295"/>
      <c r="E198" s="295"/>
      <c r="F198" s="295"/>
      <c r="G198" s="295"/>
      <c r="H198" s="295"/>
      <c r="I198" s="295"/>
      <c r="J198" s="295"/>
      <c r="K198" s="296"/>
    </row>
    <row r="199" s="1" customFormat="1" ht="21">
      <c r="B199" s="297"/>
      <c r="C199" s="298" t="s">
        <v>577</v>
      </c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5.5" customHeight="1">
      <c r="B200" s="297"/>
      <c r="C200" s="371" t="s">
        <v>578</v>
      </c>
      <c r="D200" s="371"/>
      <c r="E200" s="371"/>
      <c r="F200" s="371" t="s">
        <v>579</v>
      </c>
      <c r="G200" s="372"/>
      <c r="H200" s="371" t="s">
        <v>580</v>
      </c>
      <c r="I200" s="371"/>
      <c r="J200" s="371"/>
      <c r="K200" s="299"/>
    </row>
    <row r="201" s="1" customFormat="1" ht="5.25" customHeight="1">
      <c r="B201" s="332"/>
      <c r="C201" s="327"/>
      <c r="D201" s="327"/>
      <c r="E201" s="327"/>
      <c r="F201" s="327"/>
      <c r="G201" s="353"/>
      <c r="H201" s="327"/>
      <c r="I201" s="327"/>
      <c r="J201" s="327"/>
      <c r="K201" s="355"/>
    </row>
    <row r="202" s="1" customFormat="1" ht="15" customHeight="1">
      <c r="B202" s="332"/>
      <c r="C202" s="307" t="s">
        <v>570</v>
      </c>
      <c r="D202" s="307"/>
      <c r="E202" s="307"/>
      <c r="F202" s="330" t="s">
        <v>43</v>
      </c>
      <c r="G202" s="307"/>
      <c r="H202" s="307" t="s">
        <v>581</v>
      </c>
      <c r="I202" s="307"/>
      <c r="J202" s="307"/>
      <c r="K202" s="355"/>
    </row>
    <row r="203" s="1" customFormat="1" ht="15" customHeight="1">
      <c r="B203" s="332"/>
      <c r="C203" s="307"/>
      <c r="D203" s="307"/>
      <c r="E203" s="307"/>
      <c r="F203" s="330" t="s">
        <v>44</v>
      </c>
      <c r="G203" s="307"/>
      <c r="H203" s="307" t="s">
        <v>582</v>
      </c>
      <c r="I203" s="307"/>
      <c r="J203" s="307"/>
      <c r="K203" s="355"/>
    </row>
    <row r="204" s="1" customFormat="1" ht="15" customHeight="1">
      <c r="B204" s="332"/>
      <c r="C204" s="307"/>
      <c r="D204" s="307"/>
      <c r="E204" s="307"/>
      <c r="F204" s="330" t="s">
        <v>47</v>
      </c>
      <c r="G204" s="307"/>
      <c r="H204" s="307" t="s">
        <v>583</v>
      </c>
      <c r="I204" s="307"/>
      <c r="J204" s="307"/>
      <c r="K204" s="355"/>
    </row>
    <row r="205" s="1" customFormat="1" ht="15" customHeight="1">
      <c r="B205" s="332"/>
      <c r="C205" s="307"/>
      <c r="D205" s="307"/>
      <c r="E205" s="307"/>
      <c r="F205" s="330" t="s">
        <v>45</v>
      </c>
      <c r="G205" s="307"/>
      <c r="H205" s="307" t="s">
        <v>584</v>
      </c>
      <c r="I205" s="307"/>
      <c r="J205" s="307"/>
      <c r="K205" s="355"/>
    </row>
    <row r="206" s="1" customFormat="1" ht="15" customHeight="1">
      <c r="B206" s="332"/>
      <c r="C206" s="307"/>
      <c r="D206" s="307"/>
      <c r="E206" s="307"/>
      <c r="F206" s="330" t="s">
        <v>46</v>
      </c>
      <c r="G206" s="307"/>
      <c r="H206" s="307" t="s">
        <v>585</v>
      </c>
      <c r="I206" s="307"/>
      <c r="J206" s="307"/>
      <c r="K206" s="355"/>
    </row>
    <row r="207" s="1" customFormat="1" ht="15" customHeight="1">
      <c r="B207" s="332"/>
      <c r="C207" s="307"/>
      <c r="D207" s="307"/>
      <c r="E207" s="307"/>
      <c r="F207" s="330"/>
      <c r="G207" s="307"/>
      <c r="H207" s="307"/>
      <c r="I207" s="307"/>
      <c r="J207" s="307"/>
      <c r="K207" s="355"/>
    </row>
    <row r="208" s="1" customFormat="1" ht="15" customHeight="1">
      <c r="B208" s="332"/>
      <c r="C208" s="307" t="s">
        <v>526</v>
      </c>
      <c r="D208" s="307"/>
      <c r="E208" s="307"/>
      <c r="F208" s="330" t="s">
        <v>79</v>
      </c>
      <c r="G208" s="307"/>
      <c r="H208" s="307" t="s">
        <v>586</v>
      </c>
      <c r="I208" s="307"/>
      <c r="J208" s="307"/>
      <c r="K208" s="355"/>
    </row>
    <row r="209" s="1" customFormat="1" ht="15" customHeight="1">
      <c r="B209" s="332"/>
      <c r="C209" s="307"/>
      <c r="D209" s="307"/>
      <c r="E209" s="307"/>
      <c r="F209" s="330" t="s">
        <v>421</v>
      </c>
      <c r="G209" s="307"/>
      <c r="H209" s="307" t="s">
        <v>422</v>
      </c>
      <c r="I209" s="307"/>
      <c r="J209" s="307"/>
      <c r="K209" s="355"/>
    </row>
    <row r="210" s="1" customFormat="1" ht="15" customHeight="1">
      <c r="B210" s="332"/>
      <c r="C210" s="307"/>
      <c r="D210" s="307"/>
      <c r="E210" s="307"/>
      <c r="F210" s="330" t="s">
        <v>419</v>
      </c>
      <c r="G210" s="307"/>
      <c r="H210" s="307" t="s">
        <v>587</v>
      </c>
      <c r="I210" s="307"/>
      <c r="J210" s="307"/>
      <c r="K210" s="355"/>
    </row>
    <row r="211" s="1" customFormat="1" ht="15" customHeight="1">
      <c r="B211" s="373"/>
      <c r="C211" s="307"/>
      <c r="D211" s="307"/>
      <c r="E211" s="307"/>
      <c r="F211" s="330" t="s">
        <v>423</v>
      </c>
      <c r="G211" s="368"/>
      <c r="H211" s="359" t="s">
        <v>424</v>
      </c>
      <c r="I211" s="359"/>
      <c r="J211" s="359"/>
      <c r="K211" s="374"/>
    </row>
    <row r="212" s="1" customFormat="1" ht="15" customHeight="1">
      <c r="B212" s="373"/>
      <c r="C212" s="307"/>
      <c r="D212" s="307"/>
      <c r="E212" s="307"/>
      <c r="F212" s="330" t="s">
        <v>425</v>
      </c>
      <c r="G212" s="368"/>
      <c r="H212" s="359" t="s">
        <v>588</v>
      </c>
      <c r="I212" s="359"/>
      <c r="J212" s="359"/>
      <c r="K212" s="374"/>
    </row>
    <row r="213" s="1" customFormat="1" ht="15" customHeight="1">
      <c r="B213" s="373"/>
      <c r="C213" s="307"/>
      <c r="D213" s="307"/>
      <c r="E213" s="307"/>
      <c r="F213" s="330"/>
      <c r="G213" s="368"/>
      <c r="H213" s="359"/>
      <c r="I213" s="359"/>
      <c r="J213" s="359"/>
      <c r="K213" s="374"/>
    </row>
    <row r="214" s="1" customFormat="1" ht="15" customHeight="1">
      <c r="B214" s="373"/>
      <c r="C214" s="307" t="s">
        <v>550</v>
      </c>
      <c r="D214" s="307"/>
      <c r="E214" s="307"/>
      <c r="F214" s="330">
        <v>1</v>
      </c>
      <c r="G214" s="368"/>
      <c r="H214" s="359" t="s">
        <v>589</v>
      </c>
      <c r="I214" s="359"/>
      <c r="J214" s="359"/>
      <c r="K214" s="374"/>
    </row>
    <row r="215" s="1" customFormat="1" ht="15" customHeight="1">
      <c r="B215" s="373"/>
      <c r="C215" s="307"/>
      <c r="D215" s="307"/>
      <c r="E215" s="307"/>
      <c r="F215" s="330">
        <v>2</v>
      </c>
      <c r="G215" s="368"/>
      <c r="H215" s="359" t="s">
        <v>590</v>
      </c>
      <c r="I215" s="359"/>
      <c r="J215" s="359"/>
      <c r="K215" s="374"/>
    </row>
    <row r="216" s="1" customFormat="1" ht="15" customHeight="1">
      <c r="B216" s="373"/>
      <c r="C216" s="307"/>
      <c r="D216" s="307"/>
      <c r="E216" s="307"/>
      <c r="F216" s="330">
        <v>3</v>
      </c>
      <c r="G216" s="368"/>
      <c r="H216" s="359" t="s">
        <v>591</v>
      </c>
      <c r="I216" s="359"/>
      <c r="J216" s="359"/>
      <c r="K216" s="374"/>
    </row>
    <row r="217" s="1" customFormat="1" ht="15" customHeight="1">
      <c r="B217" s="373"/>
      <c r="C217" s="307"/>
      <c r="D217" s="307"/>
      <c r="E217" s="307"/>
      <c r="F217" s="330">
        <v>4</v>
      </c>
      <c r="G217" s="368"/>
      <c r="H217" s="359" t="s">
        <v>592</v>
      </c>
      <c r="I217" s="359"/>
      <c r="J217" s="359"/>
      <c r="K217" s="374"/>
    </row>
    <row r="218" s="1" customFormat="1" ht="12.75" customHeight="1">
      <c r="B218" s="375"/>
      <c r="C218" s="376"/>
      <c r="D218" s="376"/>
      <c r="E218" s="376"/>
      <c r="F218" s="376"/>
      <c r="G218" s="376"/>
      <c r="H218" s="376"/>
      <c r="I218" s="376"/>
      <c r="J218" s="376"/>
      <c r="K218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Michal_PC\Michal</dc:creator>
  <cp:lastModifiedBy>Michal_PC\Michal</cp:lastModifiedBy>
  <dcterms:created xsi:type="dcterms:W3CDTF">2021-02-15T07:56:46Z</dcterms:created>
  <dcterms:modified xsi:type="dcterms:W3CDTF">2021-02-15T07:56:50Z</dcterms:modified>
</cp:coreProperties>
</file>